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activeTab="1"/>
  </bookViews>
  <sheets>
    <sheet name="Титул" sheetId="11" r:id="rId1"/>
    <sheet name="День 1" sheetId="1" r:id="rId2"/>
    <sheet name="День 2" sheetId="2" r:id="rId3"/>
    <sheet name="День 3" sheetId="3" r:id="rId4"/>
    <sheet name="День 4" sheetId="4" r:id="rId5"/>
    <sheet name="День 5" sheetId="5" r:id="rId6"/>
    <sheet name="День 6" sheetId="6" r:id="rId7"/>
    <sheet name="День 7" sheetId="7" r:id="rId8"/>
    <sheet name="День 8" sheetId="8" r:id="rId9"/>
    <sheet name="День 10" sheetId="9" r:id="rId10"/>
    <sheet name="День 9" sheetId="10" r:id="rId11"/>
  </sheets>
  <definedNames>
    <definedName name="_xlnm.Print_Area" localSheetId="0">Титул!$B$1:$Q$34</definedName>
  </definedNames>
  <calcPr calcId="144525"/>
</workbook>
</file>

<file path=xl/calcChain.xml><?xml version="1.0" encoding="utf-8"?>
<calcChain xmlns="http://schemas.openxmlformats.org/spreadsheetml/2006/main">
  <c r="J13" i="8" l="1"/>
  <c r="AB16" i="6" l="1"/>
  <c r="Z16" i="6"/>
  <c r="X16" i="6"/>
  <c r="V16" i="6"/>
  <c r="T16" i="6"/>
  <c r="N16" i="6"/>
  <c r="AB18" i="10"/>
  <c r="Z18" i="10"/>
  <c r="X18" i="10"/>
  <c r="V18" i="10"/>
  <c r="T18" i="10"/>
  <c r="R18" i="10"/>
  <c r="P18" i="10"/>
  <c r="N18" i="10"/>
  <c r="L18" i="10"/>
  <c r="J18" i="10"/>
  <c r="H18" i="10"/>
  <c r="F18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AB20" i="9"/>
  <c r="Z20" i="9"/>
  <c r="X20" i="9"/>
  <c r="V20" i="9"/>
  <c r="T20" i="9"/>
  <c r="R20" i="9"/>
  <c r="P20" i="9"/>
  <c r="N20" i="9"/>
  <c r="L20" i="9"/>
  <c r="J20" i="9"/>
  <c r="H20" i="9"/>
  <c r="F20" i="9"/>
  <c r="AB19" i="9"/>
  <c r="Z19" i="9"/>
  <c r="X19" i="9"/>
  <c r="V19" i="9"/>
  <c r="T19" i="9"/>
  <c r="R19" i="9"/>
  <c r="P19" i="9"/>
  <c r="N19" i="9"/>
  <c r="L19" i="9"/>
  <c r="J19" i="9"/>
  <c r="H19" i="9"/>
  <c r="F19" i="9"/>
  <c r="AB18" i="8"/>
  <c r="Z18" i="8"/>
  <c r="X18" i="8"/>
  <c r="V18" i="8"/>
  <c r="T18" i="8"/>
  <c r="R18" i="8"/>
  <c r="P18" i="8"/>
  <c r="N18" i="8"/>
  <c r="L18" i="8"/>
  <c r="J18" i="8"/>
  <c r="H18" i="8"/>
  <c r="F18" i="8"/>
  <c r="AB17" i="8"/>
  <c r="Z17" i="8"/>
  <c r="X17" i="8"/>
  <c r="V17" i="8"/>
  <c r="T17" i="8"/>
  <c r="R17" i="8"/>
  <c r="P17" i="8"/>
  <c r="N17" i="8"/>
  <c r="L17" i="8"/>
  <c r="J17" i="8"/>
  <c r="H17" i="8"/>
  <c r="F17" i="8"/>
  <c r="AB18" i="7"/>
  <c r="Z18" i="7"/>
  <c r="X18" i="7"/>
  <c r="V18" i="7"/>
  <c r="T18" i="7"/>
  <c r="R18" i="7"/>
  <c r="P18" i="7"/>
  <c r="N18" i="7"/>
  <c r="L18" i="7"/>
  <c r="J18" i="7"/>
  <c r="H18" i="7"/>
  <c r="F18" i="7"/>
  <c r="AB17" i="7"/>
  <c r="Z17" i="7"/>
  <c r="X17" i="7"/>
  <c r="V17" i="7"/>
  <c r="T17" i="7"/>
  <c r="R17" i="7"/>
  <c r="P17" i="7"/>
  <c r="N17" i="7"/>
  <c r="L17" i="7"/>
  <c r="J17" i="7"/>
  <c r="H17" i="7"/>
  <c r="F17" i="7"/>
  <c r="AB19" i="6"/>
  <c r="Z19" i="6"/>
  <c r="X19" i="6"/>
  <c r="V19" i="6"/>
  <c r="T19" i="6"/>
  <c r="R19" i="6"/>
  <c r="P19" i="6"/>
  <c r="N19" i="6"/>
  <c r="L19" i="6"/>
  <c r="J19" i="6"/>
  <c r="H19" i="6"/>
  <c r="F19" i="6"/>
  <c r="AB18" i="6"/>
  <c r="Z18" i="6"/>
  <c r="X18" i="6"/>
  <c r="V18" i="6"/>
  <c r="T18" i="6"/>
  <c r="R18" i="6"/>
  <c r="P18" i="6"/>
  <c r="N18" i="6"/>
  <c r="L18" i="6"/>
  <c r="J18" i="6"/>
  <c r="H18" i="6"/>
  <c r="F18" i="6"/>
  <c r="AB19" i="5"/>
  <c r="Z19" i="5"/>
  <c r="X19" i="5"/>
  <c r="V19" i="5"/>
  <c r="T19" i="5"/>
  <c r="R19" i="5"/>
  <c r="P19" i="5"/>
  <c r="N19" i="5"/>
  <c r="L19" i="5"/>
  <c r="J19" i="5"/>
  <c r="H19" i="5"/>
  <c r="F19" i="5"/>
  <c r="AB18" i="5"/>
  <c r="Z18" i="5"/>
  <c r="X18" i="5"/>
  <c r="V18" i="5"/>
  <c r="T18" i="5"/>
  <c r="R18" i="5"/>
  <c r="P18" i="5"/>
  <c r="N18" i="5"/>
  <c r="L18" i="5"/>
  <c r="J18" i="5"/>
  <c r="H18" i="5"/>
  <c r="F18" i="5"/>
  <c r="AB19" i="4"/>
  <c r="Z19" i="4"/>
  <c r="X19" i="4"/>
  <c r="V19" i="4"/>
  <c r="T19" i="4"/>
  <c r="R19" i="4"/>
  <c r="P19" i="4"/>
  <c r="N19" i="4"/>
  <c r="L19" i="4"/>
  <c r="J19" i="4"/>
  <c r="F19" i="4"/>
  <c r="AB18" i="4"/>
  <c r="Z18" i="4"/>
  <c r="X18" i="4"/>
  <c r="V18" i="4"/>
  <c r="T18" i="4"/>
  <c r="R18" i="4"/>
  <c r="P18" i="4"/>
  <c r="N18" i="4"/>
  <c r="L18" i="4"/>
  <c r="H18" i="4"/>
  <c r="F18" i="4"/>
  <c r="AB18" i="3"/>
  <c r="Z18" i="3"/>
  <c r="X18" i="3"/>
  <c r="V18" i="3"/>
  <c r="T18" i="3"/>
  <c r="R18" i="3"/>
  <c r="P18" i="3"/>
  <c r="N18" i="3"/>
  <c r="L18" i="3"/>
  <c r="H18" i="3"/>
  <c r="F18" i="3"/>
  <c r="AB17" i="3"/>
  <c r="Z17" i="3"/>
  <c r="X17" i="3"/>
  <c r="V17" i="3"/>
  <c r="T17" i="3"/>
  <c r="R17" i="3"/>
  <c r="P17" i="3"/>
  <c r="N17" i="3"/>
  <c r="L17" i="3"/>
  <c r="J17" i="3"/>
  <c r="H17" i="3"/>
  <c r="F17" i="3"/>
  <c r="AB18" i="2"/>
  <c r="Z18" i="2"/>
  <c r="X18" i="2"/>
  <c r="V18" i="2"/>
  <c r="T18" i="2"/>
  <c r="R18" i="2"/>
  <c r="P18" i="2"/>
  <c r="N18" i="2"/>
  <c r="L18" i="2"/>
  <c r="J18" i="2"/>
  <c r="H18" i="2"/>
  <c r="F18" i="2"/>
  <c r="AB17" i="2"/>
  <c r="Z17" i="2"/>
  <c r="X17" i="2"/>
  <c r="V17" i="2"/>
  <c r="T17" i="2"/>
  <c r="R17" i="2"/>
  <c r="P17" i="2"/>
  <c r="N17" i="2"/>
  <c r="L17" i="2"/>
  <c r="J17" i="2"/>
  <c r="H17" i="2"/>
  <c r="F17" i="2"/>
  <c r="AB9" i="10"/>
  <c r="Z9" i="10"/>
  <c r="X9" i="10"/>
  <c r="V9" i="10"/>
  <c r="T9" i="10"/>
  <c r="R9" i="10"/>
  <c r="P9" i="10"/>
  <c r="N9" i="10"/>
  <c r="L9" i="10"/>
  <c r="J9" i="10"/>
  <c r="H9" i="10"/>
  <c r="F9" i="10"/>
  <c r="AB10" i="9"/>
  <c r="Z10" i="9"/>
  <c r="X10" i="9"/>
  <c r="V10" i="9"/>
  <c r="T10" i="9"/>
  <c r="R10" i="9"/>
  <c r="P10" i="9"/>
  <c r="N10" i="9"/>
  <c r="L10" i="9"/>
  <c r="J10" i="9"/>
  <c r="H10" i="9"/>
  <c r="F10" i="9"/>
  <c r="AB9" i="8"/>
  <c r="Z9" i="8"/>
  <c r="X9" i="8"/>
  <c r="V9" i="8"/>
  <c r="T9" i="8"/>
  <c r="R9" i="8"/>
  <c r="P9" i="8"/>
  <c r="N9" i="8"/>
  <c r="L9" i="8"/>
  <c r="J9" i="8"/>
  <c r="H9" i="8"/>
  <c r="F9" i="8"/>
  <c r="AB9" i="7"/>
  <c r="Z9" i="7"/>
  <c r="X9" i="7"/>
  <c r="V9" i="7"/>
  <c r="T9" i="7"/>
  <c r="R9" i="7"/>
  <c r="P9" i="7"/>
  <c r="N9" i="7"/>
  <c r="L9" i="7"/>
  <c r="J9" i="7"/>
  <c r="H9" i="7"/>
  <c r="F9" i="7"/>
  <c r="AB10" i="6"/>
  <c r="Z10" i="6"/>
  <c r="X10" i="6"/>
  <c r="V10" i="6"/>
  <c r="T10" i="6"/>
  <c r="R10" i="6"/>
  <c r="P10" i="6"/>
  <c r="N10" i="6"/>
  <c r="L10" i="6"/>
  <c r="J10" i="6"/>
  <c r="H10" i="6"/>
  <c r="F10" i="6"/>
  <c r="AB9" i="5"/>
  <c r="Z9" i="5"/>
  <c r="X9" i="5"/>
  <c r="V9" i="5"/>
  <c r="T9" i="5"/>
  <c r="R9" i="5"/>
  <c r="P9" i="5"/>
  <c r="N9" i="5"/>
  <c r="L9" i="5"/>
  <c r="J9" i="5"/>
  <c r="H9" i="5"/>
  <c r="F9" i="5"/>
  <c r="AB10" i="4"/>
  <c r="Z10" i="4"/>
  <c r="X10" i="4"/>
  <c r="V10" i="4"/>
  <c r="T10" i="4"/>
  <c r="R10" i="4"/>
  <c r="P10" i="4"/>
  <c r="N10" i="4"/>
  <c r="L10" i="4"/>
  <c r="J10" i="4"/>
  <c r="H10" i="4"/>
  <c r="F10" i="4"/>
  <c r="AB10" i="3"/>
  <c r="Z10" i="3"/>
  <c r="X10" i="3"/>
  <c r="V10" i="3"/>
  <c r="T10" i="3"/>
  <c r="R10" i="3"/>
  <c r="P10" i="3"/>
  <c r="N10" i="3"/>
  <c r="L10" i="3"/>
  <c r="J10" i="3"/>
  <c r="H10" i="3"/>
  <c r="F10" i="3"/>
  <c r="AB9" i="2"/>
  <c r="Z9" i="2"/>
  <c r="X9" i="2"/>
  <c r="V9" i="2"/>
  <c r="T9" i="2"/>
  <c r="R9" i="2"/>
  <c r="P9" i="2"/>
  <c r="N9" i="2"/>
  <c r="J9" i="2"/>
  <c r="AB17" i="1"/>
  <c r="Z17" i="1"/>
  <c r="X17" i="1"/>
  <c r="V17" i="1"/>
  <c r="T17" i="1"/>
  <c r="R17" i="1"/>
  <c r="P17" i="1"/>
  <c r="N17" i="1"/>
  <c r="AB18" i="1"/>
  <c r="Z18" i="1"/>
  <c r="X18" i="1"/>
  <c r="V18" i="1"/>
  <c r="T18" i="1"/>
  <c r="R18" i="1"/>
  <c r="P18" i="1"/>
  <c r="N18" i="1"/>
  <c r="L18" i="1"/>
  <c r="H18" i="1"/>
  <c r="F18" i="1"/>
  <c r="AB10" i="1"/>
  <c r="Z10" i="1"/>
  <c r="V10" i="1"/>
  <c r="T10" i="1"/>
  <c r="R10" i="1"/>
  <c r="P10" i="1"/>
  <c r="N10" i="1"/>
  <c r="AB16" i="10" l="1"/>
  <c r="Z16" i="10"/>
  <c r="X16" i="10"/>
  <c r="V16" i="10"/>
  <c r="T16" i="10"/>
  <c r="R16" i="10"/>
  <c r="P16" i="10"/>
  <c r="N16" i="10"/>
  <c r="AB16" i="3"/>
  <c r="Z16" i="3"/>
  <c r="X16" i="3"/>
  <c r="V16" i="3"/>
  <c r="T16" i="3"/>
  <c r="R16" i="3"/>
  <c r="P16" i="3"/>
  <c r="N16" i="3"/>
  <c r="AB8" i="7"/>
  <c r="Z8" i="7"/>
  <c r="X8" i="7"/>
  <c r="V8" i="7"/>
  <c r="T8" i="7"/>
  <c r="R8" i="7"/>
  <c r="P8" i="7"/>
  <c r="N8" i="7"/>
  <c r="Z5" i="2"/>
  <c r="X5" i="2"/>
  <c r="V5" i="2"/>
  <c r="T5" i="2"/>
  <c r="R5" i="2"/>
  <c r="P5" i="2"/>
  <c r="N5" i="2"/>
  <c r="L10" i="2"/>
  <c r="F10" i="2"/>
  <c r="E10" i="2"/>
  <c r="G10" i="2"/>
  <c r="I10" i="2"/>
  <c r="K10" i="2"/>
  <c r="M10" i="2"/>
  <c r="O10" i="2"/>
  <c r="Q10" i="2"/>
  <c r="S10" i="2"/>
  <c r="U10" i="2"/>
  <c r="W10" i="2"/>
  <c r="Y10" i="2"/>
  <c r="AA10" i="2"/>
  <c r="E11" i="3"/>
  <c r="G11" i="3"/>
  <c r="I11" i="3"/>
  <c r="K11" i="3"/>
  <c r="M11" i="3"/>
  <c r="O11" i="3"/>
  <c r="Q11" i="3"/>
  <c r="S11" i="3"/>
  <c r="U11" i="3"/>
  <c r="W11" i="3"/>
  <c r="Y11" i="3"/>
  <c r="AA11" i="3"/>
  <c r="E11" i="4"/>
  <c r="F11" i="4"/>
  <c r="G11" i="4"/>
  <c r="H11" i="4"/>
  <c r="I11" i="4"/>
  <c r="J11" i="4"/>
  <c r="K11" i="4"/>
  <c r="L11" i="4"/>
  <c r="M11" i="4"/>
  <c r="O11" i="4"/>
  <c r="Q11" i="4"/>
  <c r="S11" i="4"/>
  <c r="U11" i="4"/>
  <c r="W11" i="4"/>
  <c r="Y11" i="4"/>
  <c r="AA11" i="4"/>
  <c r="J10" i="2"/>
  <c r="H10" i="2"/>
  <c r="Z5" i="8"/>
  <c r="X5" i="8"/>
  <c r="V5" i="8"/>
  <c r="T5" i="8"/>
  <c r="R5" i="8"/>
  <c r="P5" i="8"/>
  <c r="N5" i="8"/>
  <c r="F11" i="1"/>
  <c r="G11" i="1"/>
  <c r="I11" i="1"/>
  <c r="J11" i="1"/>
  <c r="K11" i="1"/>
  <c r="L11" i="1"/>
  <c r="M11" i="1"/>
  <c r="O11" i="1"/>
  <c r="Q11" i="1"/>
  <c r="S11" i="1"/>
  <c r="U11" i="1"/>
  <c r="W11" i="1"/>
  <c r="Y11" i="1"/>
  <c r="AA11" i="1"/>
  <c r="E11" i="1"/>
  <c r="F12" i="10"/>
  <c r="J12" i="10"/>
  <c r="L12" i="10"/>
  <c r="AB15" i="7"/>
  <c r="Z15" i="7"/>
  <c r="X15" i="7"/>
  <c r="V15" i="7"/>
  <c r="T15" i="7"/>
  <c r="R15" i="7"/>
  <c r="P15" i="7"/>
  <c r="N15" i="7"/>
  <c r="AB6" i="6"/>
  <c r="Z6" i="6"/>
  <c r="X6" i="6"/>
  <c r="V6" i="6"/>
  <c r="T6" i="6"/>
  <c r="R6" i="6"/>
  <c r="P6" i="6"/>
  <c r="N6" i="6"/>
  <c r="AB6" i="4"/>
  <c r="Z6" i="4"/>
  <c r="X6" i="4"/>
  <c r="V6" i="4"/>
  <c r="T6" i="4"/>
  <c r="R6" i="4"/>
  <c r="P6" i="4"/>
  <c r="N6" i="4"/>
  <c r="AB15" i="10" l="1"/>
  <c r="Z15" i="10"/>
  <c r="X15" i="10"/>
  <c r="V15" i="10"/>
  <c r="T15" i="10"/>
  <c r="N15" i="10"/>
  <c r="AB16" i="9" l="1"/>
  <c r="Z16" i="9"/>
  <c r="X16" i="9"/>
  <c r="V16" i="9"/>
  <c r="T16" i="9"/>
  <c r="R16" i="9"/>
  <c r="P16" i="9"/>
  <c r="N16" i="9"/>
  <c r="AB14" i="7"/>
  <c r="Z14" i="7"/>
  <c r="X14" i="7"/>
  <c r="V14" i="7"/>
  <c r="T14" i="7"/>
  <c r="R14" i="7"/>
  <c r="P14" i="7"/>
  <c r="N14" i="7"/>
  <c r="L14" i="7"/>
  <c r="H14" i="7"/>
  <c r="F14" i="7"/>
  <c r="X15" i="5"/>
  <c r="AB14" i="10" l="1"/>
  <c r="Z14" i="10"/>
  <c r="X14" i="10"/>
  <c r="V14" i="10"/>
  <c r="T14" i="10"/>
  <c r="R14" i="10"/>
  <c r="P14" i="10"/>
  <c r="N14" i="10"/>
  <c r="AB7" i="10"/>
  <c r="AB8" i="10"/>
  <c r="Z7" i="10"/>
  <c r="Z8" i="10"/>
  <c r="X7" i="10"/>
  <c r="X8" i="10"/>
  <c r="V7" i="10"/>
  <c r="V8" i="10"/>
  <c r="T7" i="10"/>
  <c r="T8" i="10"/>
  <c r="R7" i="10"/>
  <c r="R8" i="10"/>
  <c r="P7" i="10"/>
  <c r="P8" i="10"/>
  <c r="N7" i="10"/>
  <c r="N8" i="10"/>
  <c r="AB12" i="10"/>
  <c r="Z12" i="10"/>
  <c r="X12" i="10"/>
  <c r="V12" i="10"/>
  <c r="T12" i="10"/>
  <c r="R12" i="10"/>
  <c r="P12" i="10"/>
  <c r="N12" i="10"/>
  <c r="AB5" i="10"/>
  <c r="Z5" i="10"/>
  <c r="X5" i="10"/>
  <c r="V5" i="10"/>
  <c r="T5" i="10"/>
  <c r="R5" i="10"/>
  <c r="P5" i="10"/>
  <c r="N5" i="10"/>
  <c r="AA19" i="10"/>
  <c r="Y19" i="10"/>
  <c r="W19" i="10"/>
  <c r="U19" i="10"/>
  <c r="S19" i="10"/>
  <c r="Q19" i="10"/>
  <c r="O19" i="10"/>
  <c r="M19" i="10"/>
  <c r="AA10" i="10"/>
  <c r="Y10" i="10"/>
  <c r="W10" i="10"/>
  <c r="U10" i="10"/>
  <c r="S10" i="10"/>
  <c r="Q10" i="10"/>
  <c r="O10" i="10"/>
  <c r="M10" i="10"/>
  <c r="AB14" i="9"/>
  <c r="AB15" i="9"/>
  <c r="AB17" i="9"/>
  <c r="AB18" i="9"/>
  <c r="Z14" i="9"/>
  <c r="Z15" i="9"/>
  <c r="Z17" i="9"/>
  <c r="Z18" i="9"/>
  <c r="X14" i="9"/>
  <c r="X15" i="9"/>
  <c r="X17" i="9"/>
  <c r="X18" i="9"/>
  <c r="V14" i="9"/>
  <c r="V15" i="9"/>
  <c r="V17" i="9"/>
  <c r="V18" i="9"/>
  <c r="T14" i="9"/>
  <c r="T15" i="9"/>
  <c r="T17" i="9"/>
  <c r="T18" i="9"/>
  <c r="R14" i="9"/>
  <c r="R15" i="9"/>
  <c r="R17" i="9"/>
  <c r="R18" i="9"/>
  <c r="P14" i="9"/>
  <c r="P15" i="9"/>
  <c r="P17" i="9"/>
  <c r="P18" i="9"/>
  <c r="N14" i="9"/>
  <c r="N15" i="9"/>
  <c r="N17" i="9"/>
  <c r="N18" i="9"/>
  <c r="AB6" i="9"/>
  <c r="AB7" i="9"/>
  <c r="AB9" i="9"/>
  <c r="Z6" i="9"/>
  <c r="Z7" i="9"/>
  <c r="Z9" i="9"/>
  <c r="X6" i="9"/>
  <c r="X7" i="9"/>
  <c r="X9" i="9"/>
  <c r="V6" i="9"/>
  <c r="V7" i="9"/>
  <c r="V9" i="9"/>
  <c r="T6" i="9"/>
  <c r="T7" i="9"/>
  <c r="T9" i="9"/>
  <c r="R6" i="9"/>
  <c r="R7" i="9"/>
  <c r="R9" i="9"/>
  <c r="P6" i="9"/>
  <c r="P7" i="9"/>
  <c r="P9" i="9"/>
  <c r="N6" i="9"/>
  <c r="N7" i="9"/>
  <c r="N9" i="9"/>
  <c r="AB13" i="9"/>
  <c r="Z13" i="9"/>
  <c r="X13" i="9"/>
  <c r="V13" i="9"/>
  <c r="T13" i="9"/>
  <c r="R13" i="9"/>
  <c r="P13" i="9"/>
  <c r="N13" i="9"/>
  <c r="AB5" i="9"/>
  <c r="Z5" i="9"/>
  <c r="X5" i="9"/>
  <c r="V5" i="9"/>
  <c r="T5" i="9"/>
  <c r="R5" i="9"/>
  <c r="P5" i="9"/>
  <c r="N5" i="9"/>
  <c r="AA21" i="9"/>
  <c r="Y21" i="9"/>
  <c r="W21" i="9"/>
  <c r="U21" i="9"/>
  <c r="S21" i="9"/>
  <c r="Q21" i="9"/>
  <c r="O21" i="9"/>
  <c r="M21" i="9"/>
  <c r="AA11" i="9"/>
  <c r="Y11" i="9"/>
  <c r="W11" i="9"/>
  <c r="U11" i="9"/>
  <c r="S11" i="9"/>
  <c r="S22" i="9" s="1"/>
  <c r="Q11" i="9"/>
  <c r="O11" i="9"/>
  <c r="M11" i="9"/>
  <c r="N13" i="8"/>
  <c r="N14" i="8"/>
  <c r="N15" i="8"/>
  <c r="N16" i="8"/>
  <c r="P13" i="8"/>
  <c r="P14" i="8"/>
  <c r="P15" i="8"/>
  <c r="P16" i="8"/>
  <c r="R13" i="8"/>
  <c r="R14" i="8"/>
  <c r="R15" i="8"/>
  <c r="R16" i="8"/>
  <c r="T13" i="8"/>
  <c r="T14" i="8"/>
  <c r="T15" i="8"/>
  <c r="T16" i="8"/>
  <c r="V13" i="8"/>
  <c r="V14" i="8"/>
  <c r="V15" i="8"/>
  <c r="V16" i="8"/>
  <c r="X13" i="8"/>
  <c r="X14" i="8"/>
  <c r="X15" i="8"/>
  <c r="X16" i="8"/>
  <c r="Z13" i="8"/>
  <c r="Z14" i="8"/>
  <c r="Z15" i="8"/>
  <c r="Z16" i="8"/>
  <c r="Z6" i="8"/>
  <c r="Z8" i="8"/>
  <c r="X6" i="8"/>
  <c r="X8" i="8"/>
  <c r="V6" i="8"/>
  <c r="V8" i="8"/>
  <c r="T6" i="8"/>
  <c r="T8" i="8"/>
  <c r="R6" i="8"/>
  <c r="R8" i="8"/>
  <c r="P6" i="8"/>
  <c r="P8" i="8"/>
  <c r="N6" i="8"/>
  <c r="N8" i="8"/>
  <c r="Z12" i="8"/>
  <c r="X12" i="8"/>
  <c r="V12" i="8"/>
  <c r="T12" i="8"/>
  <c r="R12" i="8"/>
  <c r="P12" i="8"/>
  <c r="N12" i="8"/>
  <c r="Y19" i="8"/>
  <c r="W19" i="8"/>
  <c r="U19" i="8"/>
  <c r="S19" i="8"/>
  <c r="Q19" i="8"/>
  <c r="O19" i="8"/>
  <c r="M19" i="8"/>
  <c r="Y10" i="8"/>
  <c r="W10" i="8"/>
  <c r="U10" i="8"/>
  <c r="S10" i="8"/>
  <c r="Q10" i="8"/>
  <c r="O10" i="8"/>
  <c r="M10" i="8"/>
  <c r="AB16" i="7"/>
  <c r="Z16" i="7"/>
  <c r="X16" i="7"/>
  <c r="V16" i="7"/>
  <c r="T16" i="7"/>
  <c r="R16" i="7"/>
  <c r="P16" i="7"/>
  <c r="N16" i="7"/>
  <c r="AB6" i="7"/>
  <c r="Z6" i="7"/>
  <c r="X6" i="7"/>
  <c r="V6" i="7"/>
  <c r="T6" i="7"/>
  <c r="R6" i="7"/>
  <c r="P6" i="7"/>
  <c r="N6" i="7"/>
  <c r="AB12" i="7"/>
  <c r="Z12" i="7"/>
  <c r="X12" i="7"/>
  <c r="V12" i="7"/>
  <c r="T12" i="7"/>
  <c r="R12" i="7"/>
  <c r="P12" i="7"/>
  <c r="N12" i="7"/>
  <c r="AB5" i="7"/>
  <c r="Z5" i="7"/>
  <c r="X5" i="7"/>
  <c r="V5" i="7"/>
  <c r="T5" i="7"/>
  <c r="R5" i="7"/>
  <c r="P5" i="7"/>
  <c r="N5" i="7"/>
  <c r="AA13" i="7"/>
  <c r="AB13" i="7" s="1"/>
  <c r="Y13" i="7"/>
  <c r="Z13" i="7" s="1"/>
  <c r="W13" i="7"/>
  <c r="X13" i="7" s="1"/>
  <c r="U13" i="7"/>
  <c r="V13" i="7" s="1"/>
  <c r="S13" i="7"/>
  <c r="T13" i="7" s="1"/>
  <c r="Q13" i="7"/>
  <c r="R13" i="7" s="1"/>
  <c r="O13" i="7"/>
  <c r="P13" i="7" s="1"/>
  <c r="M13" i="7"/>
  <c r="N13" i="7" s="1"/>
  <c r="AA10" i="7"/>
  <c r="Y10" i="7"/>
  <c r="W10" i="7"/>
  <c r="U10" i="7"/>
  <c r="S10" i="7"/>
  <c r="Q10" i="7"/>
  <c r="O10" i="7"/>
  <c r="M10" i="7"/>
  <c r="AB14" i="6"/>
  <c r="AB15" i="6"/>
  <c r="AB17" i="6"/>
  <c r="Z14" i="6"/>
  <c r="Z15" i="6"/>
  <c r="Z17" i="6"/>
  <c r="X14" i="6"/>
  <c r="X15" i="6"/>
  <c r="X17" i="6"/>
  <c r="V14" i="6"/>
  <c r="V15" i="6"/>
  <c r="V17" i="6"/>
  <c r="T14" i="6"/>
  <c r="T15" i="6"/>
  <c r="T17" i="6"/>
  <c r="R14" i="6"/>
  <c r="R15" i="6"/>
  <c r="R17" i="6"/>
  <c r="P14" i="6"/>
  <c r="P15" i="6"/>
  <c r="P17" i="6"/>
  <c r="N14" i="6"/>
  <c r="N15" i="6"/>
  <c r="N17" i="6"/>
  <c r="N13" i="6"/>
  <c r="M20" i="6"/>
  <c r="AB7" i="6"/>
  <c r="AB9" i="6"/>
  <c r="Z7" i="6"/>
  <c r="Z9" i="6"/>
  <c r="X7" i="6"/>
  <c r="X9" i="6"/>
  <c r="V7" i="6"/>
  <c r="V9" i="6"/>
  <c r="T7" i="6"/>
  <c r="T9" i="6"/>
  <c r="R7" i="6"/>
  <c r="R9" i="6"/>
  <c r="P7" i="6"/>
  <c r="P9" i="6"/>
  <c r="N7" i="6"/>
  <c r="N9" i="6"/>
  <c r="AB13" i="6"/>
  <c r="Z13" i="6"/>
  <c r="X13" i="6"/>
  <c r="V13" i="6"/>
  <c r="T13" i="6"/>
  <c r="R13" i="6"/>
  <c r="P13" i="6"/>
  <c r="AB5" i="6"/>
  <c r="Z5" i="6"/>
  <c r="X5" i="6"/>
  <c r="V5" i="6"/>
  <c r="T5" i="6"/>
  <c r="R5" i="6"/>
  <c r="P5" i="6"/>
  <c r="N5" i="6"/>
  <c r="AA20" i="6"/>
  <c r="Y20" i="6"/>
  <c r="W20" i="6"/>
  <c r="U20" i="6"/>
  <c r="S20" i="6"/>
  <c r="Q20" i="6"/>
  <c r="O20" i="6"/>
  <c r="AA11" i="6"/>
  <c r="Y11" i="6"/>
  <c r="W11" i="6"/>
  <c r="U11" i="6"/>
  <c r="S11" i="6"/>
  <c r="Q11" i="6"/>
  <c r="O11" i="6"/>
  <c r="M11" i="6"/>
  <c r="M19" i="7" l="1"/>
  <c r="O19" i="7"/>
  <c r="Q19" i="7"/>
  <c r="S19" i="7"/>
  <c r="S20" i="7" s="1"/>
  <c r="U19" i="7"/>
  <c r="W19" i="7"/>
  <c r="W20" i="7" s="1"/>
  <c r="Y19" i="7"/>
  <c r="Y20" i="7" s="1"/>
  <c r="Q21" i="6"/>
  <c r="U21" i="6"/>
  <c r="Y21" i="6"/>
  <c r="O22" i="9"/>
  <c r="U22" i="9"/>
  <c r="Y22" i="9"/>
  <c r="O21" i="6"/>
  <c r="S21" i="6"/>
  <c r="W21" i="6"/>
  <c r="AA21" i="6"/>
  <c r="M21" i="6"/>
  <c r="O20" i="7"/>
  <c r="AA19" i="7"/>
  <c r="AA20" i="7" s="1"/>
  <c r="O20" i="8"/>
  <c r="S20" i="8"/>
  <c r="M22" i="9"/>
  <c r="Q22" i="9"/>
  <c r="W22" i="9"/>
  <c r="AA22" i="9"/>
  <c r="M20" i="10"/>
  <c r="Q20" i="10"/>
  <c r="U20" i="10"/>
  <c r="Y20" i="10"/>
  <c r="O20" i="10"/>
  <c r="S20" i="10"/>
  <c r="W20" i="10"/>
  <c r="AA20" i="10"/>
  <c r="W20" i="8"/>
  <c r="M20" i="8"/>
  <c r="Q20" i="8"/>
  <c r="U20" i="8"/>
  <c r="Y20" i="8"/>
  <c r="M20" i="7"/>
  <c r="Q20" i="7"/>
  <c r="U20" i="7"/>
  <c r="AB13" i="5"/>
  <c r="AB14" i="5"/>
  <c r="AB15" i="5"/>
  <c r="AB16" i="5"/>
  <c r="AB17" i="5"/>
  <c r="Z13" i="5"/>
  <c r="Z14" i="5"/>
  <c r="Z15" i="5"/>
  <c r="Z16" i="5"/>
  <c r="Z17" i="5"/>
  <c r="X13" i="5"/>
  <c r="X14" i="5"/>
  <c r="X16" i="5"/>
  <c r="X17" i="5"/>
  <c r="V13" i="5"/>
  <c r="V14" i="5"/>
  <c r="V15" i="5"/>
  <c r="V16" i="5"/>
  <c r="V17" i="5"/>
  <c r="T13" i="5"/>
  <c r="T14" i="5"/>
  <c r="T15" i="5"/>
  <c r="T16" i="5"/>
  <c r="T17" i="5"/>
  <c r="R13" i="5"/>
  <c r="R14" i="5"/>
  <c r="R15" i="5"/>
  <c r="R16" i="5"/>
  <c r="R17" i="5"/>
  <c r="P13" i="5"/>
  <c r="P14" i="5"/>
  <c r="P15" i="5"/>
  <c r="P16" i="5"/>
  <c r="P17" i="5"/>
  <c r="N13" i="5"/>
  <c r="N14" i="5"/>
  <c r="N15" i="5"/>
  <c r="N16" i="5"/>
  <c r="N17" i="5"/>
  <c r="AB6" i="5"/>
  <c r="AB8" i="5"/>
  <c r="Z6" i="5"/>
  <c r="Z8" i="5"/>
  <c r="X6" i="5"/>
  <c r="X8" i="5"/>
  <c r="V6" i="5"/>
  <c r="V8" i="5"/>
  <c r="T6" i="5"/>
  <c r="T8" i="5"/>
  <c r="R6" i="5"/>
  <c r="R8" i="5"/>
  <c r="P6" i="5"/>
  <c r="P8" i="5"/>
  <c r="N6" i="5"/>
  <c r="N8" i="5"/>
  <c r="AB12" i="5"/>
  <c r="Z12" i="5"/>
  <c r="X12" i="5"/>
  <c r="V12" i="5"/>
  <c r="T12" i="5"/>
  <c r="R12" i="5"/>
  <c r="P12" i="5"/>
  <c r="N12" i="5"/>
  <c r="AB5" i="5"/>
  <c r="Z5" i="5"/>
  <c r="X5" i="5"/>
  <c r="V5" i="5"/>
  <c r="T5" i="5"/>
  <c r="R5" i="5"/>
  <c r="P5" i="5"/>
  <c r="N5" i="5"/>
  <c r="AA20" i="5"/>
  <c r="Y20" i="5"/>
  <c r="W20" i="5"/>
  <c r="U20" i="5"/>
  <c r="S20" i="5"/>
  <c r="Q20" i="5"/>
  <c r="O20" i="5"/>
  <c r="M20" i="5"/>
  <c r="AA10" i="5"/>
  <c r="Y10" i="5"/>
  <c r="W10" i="5"/>
  <c r="U10" i="5"/>
  <c r="S10" i="5"/>
  <c r="Q10" i="5"/>
  <c r="O10" i="5"/>
  <c r="M10" i="5"/>
  <c r="AB15" i="4"/>
  <c r="AB16" i="4"/>
  <c r="AB17" i="4"/>
  <c r="Z15" i="4"/>
  <c r="Z16" i="4"/>
  <c r="Z17" i="4"/>
  <c r="X15" i="4"/>
  <c r="X16" i="4"/>
  <c r="X17" i="4"/>
  <c r="V15" i="4"/>
  <c r="V16" i="4"/>
  <c r="V17" i="4"/>
  <c r="T15" i="4"/>
  <c r="T16" i="4"/>
  <c r="T17" i="4"/>
  <c r="R15" i="4"/>
  <c r="R16" i="4"/>
  <c r="R17" i="4"/>
  <c r="P15" i="4"/>
  <c r="P16" i="4"/>
  <c r="P17" i="4"/>
  <c r="N15" i="4"/>
  <c r="N16" i="4"/>
  <c r="N17" i="4"/>
  <c r="AB7" i="4"/>
  <c r="AB9" i="4"/>
  <c r="Z7" i="4"/>
  <c r="Z9" i="4"/>
  <c r="X7" i="4"/>
  <c r="X9" i="4"/>
  <c r="V7" i="4"/>
  <c r="V9" i="4"/>
  <c r="T7" i="4"/>
  <c r="T9" i="4"/>
  <c r="R7" i="4"/>
  <c r="R9" i="4"/>
  <c r="P7" i="4"/>
  <c r="P9" i="4"/>
  <c r="N7" i="4"/>
  <c r="N9" i="4"/>
  <c r="AB13" i="4"/>
  <c r="Z13" i="4"/>
  <c r="X13" i="4"/>
  <c r="V13" i="4"/>
  <c r="T13" i="4"/>
  <c r="R13" i="4"/>
  <c r="P13" i="4"/>
  <c r="N13" i="4"/>
  <c r="AB5" i="4"/>
  <c r="Z5" i="4"/>
  <c r="X5" i="4"/>
  <c r="X11" i="4" s="1"/>
  <c r="V5" i="4"/>
  <c r="V11" i="4" s="1"/>
  <c r="T5" i="4"/>
  <c r="R5" i="4"/>
  <c r="P5" i="4"/>
  <c r="P11" i="4" s="1"/>
  <c r="N5" i="4"/>
  <c r="N11" i="4" s="1"/>
  <c r="AA20" i="4"/>
  <c r="Y20" i="4"/>
  <c r="W20" i="4"/>
  <c r="U20" i="4"/>
  <c r="S20" i="4"/>
  <c r="Q20" i="4"/>
  <c r="O20" i="4"/>
  <c r="M20" i="4"/>
  <c r="AB14" i="3"/>
  <c r="Z14" i="3"/>
  <c r="X14" i="3"/>
  <c r="V14" i="3"/>
  <c r="T14" i="3"/>
  <c r="R14" i="3"/>
  <c r="P14" i="3"/>
  <c r="N14" i="3"/>
  <c r="AB6" i="3"/>
  <c r="AB8" i="3"/>
  <c r="AB9" i="3"/>
  <c r="Z6" i="3"/>
  <c r="Z8" i="3"/>
  <c r="Z9" i="3"/>
  <c r="X6" i="3"/>
  <c r="X8" i="3"/>
  <c r="X9" i="3"/>
  <c r="V6" i="3"/>
  <c r="V8" i="3"/>
  <c r="V9" i="3"/>
  <c r="T6" i="3"/>
  <c r="T8" i="3"/>
  <c r="T9" i="3"/>
  <c r="R6" i="3"/>
  <c r="R8" i="3"/>
  <c r="R9" i="3"/>
  <c r="P6" i="3"/>
  <c r="P8" i="3"/>
  <c r="P9" i="3"/>
  <c r="N6" i="3"/>
  <c r="N8" i="3"/>
  <c r="N9" i="3"/>
  <c r="AB13" i="3"/>
  <c r="Z13" i="3"/>
  <c r="X13" i="3"/>
  <c r="V13" i="3"/>
  <c r="T13" i="3"/>
  <c r="R13" i="3"/>
  <c r="P13" i="3"/>
  <c r="N13" i="3"/>
  <c r="AB5" i="3"/>
  <c r="Z5" i="3"/>
  <c r="X5" i="3"/>
  <c r="X11" i="3" s="1"/>
  <c r="V5" i="3"/>
  <c r="V11" i="3" s="1"/>
  <c r="T5" i="3"/>
  <c r="T11" i="3" s="1"/>
  <c r="R5" i="3"/>
  <c r="P5" i="3"/>
  <c r="N11" i="3"/>
  <c r="AA19" i="3"/>
  <c r="Y19" i="3"/>
  <c r="Y20" i="3" s="1"/>
  <c r="W19" i="3"/>
  <c r="U19" i="3"/>
  <c r="S19" i="3"/>
  <c r="Q19" i="3"/>
  <c r="O19" i="3"/>
  <c r="M19" i="3"/>
  <c r="AB13" i="2"/>
  <c r="AB14" i="2"/>
  <c r="AB15" i="2"/>
  <c r="AB16" i="2"/>
  <c r="Z13" i="2"/>
  <c r="Z14" i="2"/>
  <c r="Z15" i="2"/>
  <c r="Z16" i="2"/>
  <c r="X13" i="2"/>
  <c r="X14" i="2"/>
  <c r="X15" i="2"/>
  <c r="X16" i="2"/>
  <c r="V13" i="2"/>
  <c r="V14" i="2"/>
  <c r="V15" i="2"/>
  <c r="V16" i="2"/>
  <c r="T13" i="2"/>
  <c r="T14" i="2"/>
  <c r="T15" i="2"/>
  <c r="T16" i="2"/>
  <c r="R13" i="2"/>
  <c r="R14" i="2"/>
  <c r="R16" i="2"/>
  <c r="P13" i="2"/>
  <c r="P14" i="2"/>
  <c r="P16" i="2"/>
  <c r="N13" i="2"/>
  <c r="N14" i="2"/>
  <c r="N15" i="2"/>
  <c r="N16" i="2"/>
  <c r="AB7" i="2"/>
  <c r="AB8" i="2"/>
  <c r="Z7" i="2"/>
  <c r="Z8" i="2"/>
  <c r="X7" i="2"/>
  <c r="X8" i="2"/>
  <c r="V7" i="2"/>
  <c r="V8" i="2"/>
  <c r="T7" i="2"/>
  <c r="T8" i="2"/>
  <c r="R7" i="2"/>
  <c r="R8" i="2"/>
  <c r="P7" i="2"/>
  <c r="P8" i="2"/>
  <c r="AB12" i="2"/>
  <c r="Z12" i="2"/>
  <c r="X12" i="2"/>
  <c r="V12" i="2"/>
  <c r="T12" i="2"/>
  <c r="R12" i="2"/>
  <c r="P12" i="2"/>
  <c r="N12" i="2"/>
  <c r="AA19" i="2"/>
  <c r="Y19" i="2"/>
  <c r="W19" i="2"/>
  <c r="U19" i="2"/>
  <c r="S19" i="2"/>
  <c r="Q19" i="2"/>
  <c r="O19" i="2"/>
  <c r="M19" i="2"/>
  <c r="N7" i="2"/>
  <c r="N8" i="2"/>
  <c r="H9" i="1"/>
  <c r="H8" i="1"/>
  <c r="H6" i="1"/>
  <c r="M19" i="1"/>
  <c r="M20" i="1" s="1"/>
  <c r="O19" i="1"/>
  <c r="O20" i="1" s="1"/>
  <c r="Q19" i="1"/>
  <c r="S19" i="1"/>
  <c r="S20" i="1" s="1"/>
  <c r="U19" i="1"/>
  <c r="W19" i="1"/>
  <c r="W20" i="1" s="1"/>
  <c r="Y19" i="1"/>
  <c r="AA19" i="1"/>
  <c r="AA20" i="1" s="1"/>
  <c r="AB14" i="1"/>
  <c r="AB16" i="1"/>
  <c r="AB6" i="1"/>
  <c r="AB8" i="1"/>
  <c r="AB9" i="1"/>
  <c r="Z14" i="1"/>
  <c r="Z16" i="1"/>
  <c r="Z6" i="1"/>
  <c r="Z8" i="1"/>
  <c r="Z9" i="1"/>
  <c r="X14" i="1"/>
  <c r="X16" i="1"/>
  <c r="X6" i="1"/>
  <c r="X8" i="1"/>
  <c r="X9" i="1"/>
  <c r="X10" i="1"/>
  <c r="V14" i="1"/>
  <c r="V16" i="1"/>
  <c r="V6" i="1"/>
  <c r="V8" i="1"/>
  <c r="V9" i="1"/>
  <c r="T14" i="1"/>
  <c r="T16" i="1"/>
  <c r="T6" i="1"/>
  <c r="T8" i="1"/>
  <c r="T9" i="1"/>
  <c r="R14" i="1"/>
  <c r="R16" i="1"/>
  <c r="R6" i="1"/>
  <c r="R8" i="1"/>
  <c r="R9" i="1"/>
  <c r="P14" i="1"/>
  <c r="P16" i="1"/>
  <c r="P6" i="1"/>
  <c r="P8" i="1"/>
  <c r="P9" i="1"/>
  <c r="N14" i="1"/>
  <c r="N16" i="1"/>
  <c r="N13" i="1"/>
  <c r="P13" i="1"/>
  <c r="P19" i="1" s="1"/>
  <c r="R13" i="1"/>
  <c r="T13" i="1"/>
  <c r="T19" i="1" s="1"/>
  <c r="V13" i="1"/>
  <c r="X13" i="1"/>
  <c r="Z13" i="1"/>
  <c r="AB13" i="1"/>
  <c r="AB5" i="1"/>
  <c r="Z5" i="1"/>
  <c r="X5" i="1"/>
  <c r="V5" i="1"/>
  <c r="T5" i="1"/>
  <c r="R5" i="1"/>
  <c r="P5" i="1"/>
  <c r="N6" i="1"/>
  <c r="N8" i="1"/>
  <c r="N9" i="1"/>
  <c r="N5" i="1"/>
  <c r="Q20" i="1"/>
  <c r="U20" i="1"/>
  <c r="Y20" i="1"/>
  <c r="Z11" i="3" l="1"/>
  <c r="Z11" i="4"/>
  <c r="AB11" i="3"/>
  <c r="AB11" i="4"/>
  <c r="P11" i="3"/>
  <c r="R11" i="3"/>
  <c r="R11" i="4"/>
  <c r="AB19" i="1"/>
  <c r="T11" i="4"/>
  <c r="H11" i="1"/>
  <c r="Z19" i="1"/>
  <c r="V19" i="1"/>
  <c r="V20" i="1" s="1"/>
  <c r="R19" i="1"/>
  <c r="P11" i="1"/>
  <c r="P20" i="1" s="1"/>
  <c r="R11" i="1"/>
  <c r="R20" i="1" s="1"/>
  <c r="T11" i="1"/>
  <c r="T20" i="1" s="1"/>
  <c r="V11" i="1"/>
  <c r="X11" i="1"/>
  <c r="X20" i="1" s="1"/>
  <c r="Z11" i="1"/>
  <c r="Z20" i="1" s="1"/>
  <c r="AB11" i="1"/>
  <c r="N11" i="1"/>
  <c r="N10" i="2"/>
  <c r="R10" i="2"/>
  <c r="V10" i="2"/>
  <c r="Z10" i="2"/>
  <c r="P10" i="2"/>
  <c r="T10" i="2"/>
  <c r="X10" i="2"/>
  <c r="AB10" i="2"/>
  <c r="N19" i="1"/>
  <c r="O20" i="3"/>
  <c r="S20" i="3"/>
  <c r="W20" i="3"/>
  <c r="O21" i="4"/>
  <c r="S21" i="4"/>
  <c r="W21" i="4"/>
  <c r="AA21" i="4"/>
  <c r="O21" i="5"/>
  <c r="S21" i="5"/>
  <c r="W21" i="5"/>
  <c r="AA21" i="5"/>
  <c r="M20" i="3"/>
  <c r="Q20" i="3"/>
  <c r="U20" i="3"/>
  <c r="AA20" i="3"/>
  <c r="M21" i="5"/>
  <c r="Q21" i="5"/>
  <c r="U21" i="5"/>
  <c r="Y21" i="5"/>
  <c r="Y20" i="2"/>
  <c r="AA20" i="2"/>
  <c r="M20" i="2"/>
  <c r="Q20" i="2"/>
  <c r="U20" i="2"/>
  <c r="O20" i="2"/>
  <c r="S20" i="2"/>
  <c r="W20" i="2"/>
  <c r="Q21" i="4"/>
  <c r="U21" i="4"/>
  <c r="Y21" i="4"/>
  <c r="M21" i="4"/>
  <c r="L19" i="10"/>
  <c r="K11" i="9"/>
  <c r="F15" i="8"/>
  <c r="H15" i="8" s="1"/>
  <c r="J15" i="8" s="1"/>
  <c r="X19" i="7"/>
  <c r="L19" i="7"/>
  <c r="K19" i="7"/>
  <c r="F19" i="7"/>
  <c r="E19" i="7"/>
  <c r="J20" i="6"/>
  <c r="F20" i="6"/>
  <c r="L20" i="6"/>
  <c r="J20" i="5"/>
  <c r="F20" i="5"/>
  <c r="L19" i="2"/>
  <c r="H19" i="2"/>
  <c r="F19" i="2"/>
  <c r="L9" i="3"/>
  <c r="J9" i="3"/>
  <c r="J11" i="3" s="1"/>
  <c r="H9" i="3"/>
  <c r="H11" i="3" s="1"/>
  <c r="F9" i="3"/>
  <c r="F11" i="3" s="1"/>
  <c r="AB19" i="10"/>
  <c r="Z19" i="10"/>
  <c r="X19" i="10"/>
  <c r="V19" i="10"/>
  <c r="T19" i="10"/>
  <c r="R19" i="10"/>
  <c r="P19" i="10"/>
  <c r="N19" i="10"/>
  <c r="K19" i="10"/>
  <c r="J19" i="10"/>
  <c r="I19" i="10"/>
  <c r="H19" i="10"/>
  <c r="G19" i="10"/>
  <c r="F19" i="10"/>
  <c r="E19" i="10"/>
  <c r="AB10" i="10"/>
  <c r="AB20" i="10" s="1"/>
  <c r="Z10" i="10"/>
  <c r="X10" i="10"/>
  <c r="X20" i="10" s="1"/>
  <c r="V10" i="10"/>
  <c r="T10" i="10"/>
  <c r="T20" i="10" s="1"/>
  <c r="R10" i="10"/>
  <c r="P10" i="10"/>
  <c r="P20" i="10" s="1"/>
  <c r="N10" i="10"/>
  <c r="L10" i="10"/>
  <c r="K10" i="10"/>
  <c r="K20" i="10" s="1"/>
  <c r="J10" i="10"/>
  <c r="J20" i="10" s="1"/>
  <c r="I10" i="10"/>
  <c r="H10" i="10"/>
  <c r="H20" i="10" s="1"/>
  <c r="G10" i="10"/>
  <c r="F10" i="10"/>
  <c r="F20" i="10" s="1"/>
  <c r="E10" i="10"/>
  <c r="E20" i="10" s="1"/>
  <c r="AB21" i="9"/>
  <c r="Z21" i="9"/>
  <c r="X21" i="9"/>
  <c r="V21" i="9"/>
  <c r="T21" i="9"/>
  <c r="R21" i="9"/>
  <c r="P21" i="9"/>
  <c r="N21" i="9"/>
  <c r="L21" i="9"/>
  <c r="K21" i="9"/>
  <c r="J21" i="9"/>
  <c r="I21" i="9"/>
  <c r="H21" i="9"/>
  <c r="G21" i="9"/>
  <c r="F21" i="9"/>
  <c r="E21" i="9"/>
  <c r="AB11" i="9"/>
  <c r="AB22" i="9" s="1"/>
  <c r="Z11" i="9"/>
  <c r="Z22" i="9" s="1"/>
  <c r="X11" i="9"/>
  <c r="V11" i="9"/>
  <c r="T11" i="9"/>
  <c r="T22" i="9" s="1"/>
  <c r="R11" i="9"/>
  <c r="R22" i="9" s="1"/>
  <c r="P11" i="9"/>
  <c r="P22" i="9" s="1"/>
  <c r="N11" i="9"/>
  <c r="N22" i="9" s="1"/>
  <c r="I11" i="9"/>
  <c r="G11" i="9"/>
  <c r="E11" i="9"/>
  <c r="Z19" i="8"/>
  <c r="X19" i="8"/>
  <c r="V19" i="8"/>
  <c r="T19" i="8"/>
  <c r="R19" i="8"/>
  <c r="P19" i="8"/>
  <c r="N19" i="8"/>
  <c r="K19" i="8"/>
  <c r="I19" i="8"/>
  <c r="G19" i="8"/>
  <c r="E19" i="8"/>
  <c r="Z10" i="8"/>
  <c r="X10" i="8"/>
  <c r="V10" i="8"/>
  <c r="T10" i="8"/>
  <c r="R10" i="8"/>
  <c r="P10" i="8"/>
  <c r="N10" i="8"/>
  <c r="L10" i="8"/>
  <c r="K10" i="8"/>
  <c r="J10" i="8"/>
  <c r="I10" i="8"/>
  <c r="H10" i="8"/>
  <c r="G10" i="8"/>
  <c r="F10" i="8"/>
  <c r="E10" i="8"/>
  <c r="AB19" i="7"/>
  <c r="Z19" i="7"/>
  <c r="V19" i="7"/>
  <c r="T19" i="7"/>
  <c r="R19" i="7"/>
  <c r="P19" i="7"/>
  <c r="N19" i="7"/>
  <c r="J19" i="7"/>
  <c r="I19" i="7"/>
  <c r="H19" i="7"/>
  <c r="G19" i="7"/>
  <c r="AB10" i="7"/>
  <c r="Z10" i="7"/>
  <c r="X10" i="7"/>
  <c r="V10" i="7"/>
  <c r="T10" i="7"/>
  <c r="R10" i="7"/>
  <c r="P10" i="7"/>
  <c r="N10" i="7"/>
  <c r="L10" i="7"/>
  <c r="K10" i="7"/>
  <c r="J10" i="7"/>
  <c r="I10" i="7"/>
  <c r="H10" i="7"/>
  <c r="G10" i="7"/>
  <c r="F10" i="7"/>
  <c r="E10" i="7"/>
  <c r="AB20" i="6"/>
  <c r="Z20" i="6"/>
  <c r="X20" i="6"/>
  <c r="V20" i="6"/>
  <c r="T20" i="6"/>
  <c r="R20" i="6"/>
  <c r="P20" i="6"/>
  <c r="N20" i="6"/>
  <c r="K20" i="6"/>
  <c r="I20" i="6"/>
  <c r="H20" i="6"/>
  <c r="G20" i="6"/>
  <c r="E20" i="6"/>
  <c r="AB11" i="6"/>
  <c r="Z11" i="6"/>
  <c r="X11" i="6"/>
  <c r="V11" i="6"/>
  <c r="T11" i="6"/>
  <c r="R11" i="6"/>
  <c r="P11" i="6"/>
  <c r="N11" i="6"/>
  <c r="L11" i="6"/>
  <c r="K11" i="6"/>
  <c r="J11" i="6"/>
  <c r="I11" i="6"/>
  <c r="H11" i="6"/>
  <c r="G11" i="6"/>
  <c r="F11" i="6"/>
  <c r="E11" i="6"/>
  <c r="AB20" i="5"/>
  <c r="Z20" i="5"/>
  <c r="X20" i="5"/>
  <c r="V20" i="5"/>
  <c r="T20" i="5"/>
  <c r="R20" i="5"/>
  <c r="P20" i="5"/>
  <c r="N20" i="5"/>
  <c r="L20" i="5"/>
  <c r="K20" i="5"/>
  <c r="I20" i="5"/>
  <c r="H20" i="5"/>
  <c r="G20" i="5"/>
  <c r="E20" i="5"/>
  <c r="AB10" i="5"/>
  <c r="AB21" i="5" s="1"/>
  <c r="Z10" i="5"/>
  <c r="X10" i="5"/>
  <c r="V10" i="5"/>
  <c r="T10" i="5"/>
  <c r="T21" i="5" s="1"/>
  <c r="R10" i="5"/>
  <c r="P10" i="5"/>
  <c r="P21" i="5" s="1"/>
  <c r="N10" i="5"/>
  <c r="L10" i="5"/>
  <c r="K10" i="5"/>
  <c r="J10" i="5"/>
  <c r="I10" i="5"/>
  <c r="H10" i="5"/>
  <c r="G10" i="5"/>
  <c r="F10" i="5"/>
  <c r="E10" i="5"/>
  <c r="AB20" i="4"/>
  <c r="Z20" i="4"/>
  <c r="X20" i="4"/>
  <c r="V20" i="4"/>
  <c r="T20" i="4"/>
  <c r="R20" i="4"/>
  <c r="P20" i="4"/>
  <c r="N20" i="4"/>
  <c r="L20" i="4"/>
  <c r="L21" i="4" s="1"/>
  <c r="K20" i="4"/>
  <c r="J20" i="4"/>
  <c r="J21" i="4" s="1"/>
  <c r="I20" i="4"/>
  <c r="H20" i="4"/>
  <c r="H21" i="4" s="1"/>
  <c r="G20" i="4"/>
  <c r="F20" i="4"/>
  <c r="E20" i="4"/>
  <c r="AB19" i="3"/>
  <c r="Z19" i="3"/>
  <c r="X19" i="3"/>
  <c r="V19" i="3"/>
  <c r="T19" i="3"/>
  <c r="R19" i="3"/>
  <c r="P19" i="3"/>
  <c r="N19" i="3"/>
  <c r="L19" i="3"/>
  <c r="K19" i="3"/>
  <c r="J19" i="3"/>
  <c r="I19" i="3"/>
  <c r="H19" i="3"/>
  <c r="G19" i="3"/>
  <c r="F19" i="3"/>
  <c r="E19" i="3"/>
  <c r="AB19" i="2"/>
  <c r="Z19" i="2"/>
  <c r="X19" i="2"/>
  <c r="V19" i="2"/>
  <c r="T19" i="2"/>
  <c r="R19" i="2"/>
  <c r="P19" i="2"/>
  <c r="N19" i="2"/>
  <c r="K19" i="2"/>
  <c r="J19" i="2"/>
  <c r="I19" i="2"/>
  <c r="G19" i="2"/>
  <c r="E19" i="2"/>
  <c r="E19" i="1"/>
  <c r="F19" i="1"/>
  <c r="G19" i="1"/>
  <c r="H19" i="1"/>
  <c r="I19" i="1"/>
  <c r="J19" i="1"/>
  <c r="K19" i="1"/>
  <c r="L19" i="1"/>
  <c r="I20" i="10" l="1"/>
  <c r="G20" i="10"/>
  <c r="N20" i="10"/>
  <c r="R20" i="10"/>
  <c r="V20" i="10"/>
  <c r="L20" i="10"/>
  <c r="I22" i="9"/>
  <c r="V22" i="9"/>
  <c r="E21" i="6"/>
  <c r="P21" i="6"/>
  <c r="H21" i="5"/>
  <c r="J21" i="5"/>
  <c r="L21" i="5"/>
  <c r="F21" i="5"/>
  <c r="T21" i="6"/>
  <c r="R21" i="6"/>
  <c r="I21" i="6"/>
  <c r="X21" i="6"/>
  <c r="K21" i="6"/>
  <c r="G21" i="6"/>
  <c r="H21" i="6"/>
  <c r="Z21" i="6"/>
  <c r="AB21" i="6"/>
  <c r="N21" i="6"/>
  <c r="Z20" i="10"/>
  <c r="J21" i="6"/>
  <c r="K20" i="7"/>
  <c r="Z20" i="7"/>
  <c r="L21" i="6"/>
  <c r="AB20" i="7"/>
  <c r="E22" i="9"/>
  <c r="F21" i="6"/>
  <c r="H11" i="9"/>
  <c r="H22" i="9" s="1"/>
  <c r="X22" i="9"/>
  <c r="I20" i="8"/>
  <c r="L11" i="3"/>
  <c r="L20" i="3" s="1"/>
  <c r="Z20" i="8"/>
  <c r="X20" i="8"/>
  <c r="V20" i="8"/>
  <c r="T20" i="8"/>
  <c r="R20" i="8"/>
  <c r="P20" i="8"/>
  <c r="N20" i="8"/>
  <c r="P20" i="7"/>
  <c r="N20" i="7"/>
  <c r="Z21" i="5"/>
  <c r="X21" i="5"/>
  <c r="N21" i="5"/>
  <c r="AB21" i="4"/>
  <c r="X21" i="4"/>
  <c r="P21" i="4"/>
  <c r="T21" i="4"/>
  <c r="T20" i="3"/>
  <c r="P20" i="3"/>
  <c r="T20" i="2"/>
  <c r="N20" i="1"/>
  <c r="K22" i="9"/>
  <c r="G22" i="9"/>
  <c r="F11" i="9"/>
  <c r="F22" i="9" s="1"/>
  <c r="K20" i="8"/>
  <c r="G20" i="8"/>
  <c r="H19" i="8"/>
  <c r="H20" i="8" s="1"/>
  <c r="F19" i="8"/>
  <c r="F20" i="8" s="1"/>
  <c r="E20" i="8"/>
  <c r="X20" i="7"/>
  <c r="V20" i="7"/>
  <c r="T20" i="7"/>
  <c r="R20" i="7"/>
  <c r="L20" i="7"/>
  <c r="J20" i="7"/>
  <c r="I20" i="7"/>
  <c r="G20" i="7"/>
  <c r="H20" i="7"/>
  <c r="F20" i="7"/>
  <c r="E20" i="7"/>
  <c r="V21" i="6"/>
  <c r="K21" i="5"/>
  <c r="I21" i="5"/>
  <c r="G21" i="5"/>
  <c r="E21" i="5"/>
  <c r="V21" i="5"/>
  <c r="R21" i="5"/>
  <c r="N21" i="4"/>
  <c r="F21" i="4"/>
  <c r="R21" i="4"/>
  <c r="Z21" i="4"/>
  <c r="V21" i="4"/>
  <c r="K21" i="4"/>
  <c r="I21" i="4"/>
  <c r="E21" i="4"/>
  <c r="G21" i="4"/>
  <c r="X20" i="3"/>
  <c r="H20" i="3"/>
  <c r="J20" i="3"/>
  <c r="AB20" i="3"/>
  <c r="R20" i="3"/>
  <c r="N20" i="3"/>
  <c r="G20" i="3"/>
  <c r="F20" i="3"/>
  <c r="E20" i="3"/>
  <c r="Z20" i="3"/>
  <c r="V20" i="3"/>
  <c r="K20" i="3"/>
  <c r="I20" i="3"/>
  <c r="L20" i="2"/>
  <c r="X20" i="2"/>
  <c r="J20" i="2"/>
  <c r="AB20" i="2"/>
  <c r="R20" i="2"/>
  <c r="N20" i="2"/>
  <c r="H20" i="2"/>
  <c r="F20" i="2"/>
  <c r="Z20" i="2"/>
  <c r="V20" i="2"/>
  <c r="P20" i="2"/>
  <c r="K20" i="2"/>
  <c r="I20" i="2"/>
  <c r="G20" i="2"/>
  <c r="E20" i="2"/>
  <c r="H20" i="1"/>
  <c r="F20" i="1"/>
  <c r="L20" i="1"/>
  <c r="E20" i="1"/>
  <c r="K20" i="1"/>
  <c r="J20" i="1"/>
  <c r="I20" i="1"/>
  <c r="G20" i="1"/>
  <c r="L11" i="9" l="1"/>
  <c r="L22" i="9" s="1"/>
  <c r="L19" i="8"/>
  <c r="L20" i="8" s="1"/>
  <c r="J19" i="8"/>
  <c r="J20" i="8" s="1"/>
  <c r="J11" i="9" l="1"/>
  <c r="J22" i="9" s="1"/>
</calcChain>
</file>

<file path=xl/sharedStrings.xml><?xml version="1.0" encoding="utf-8"?>
<sst xmlns="http://schemas.openxmlformats.org/spreadsheetml/2006/main" count="762" uniqueCount="155">
  <si>
    <t>№ техн. карты</t>
  </si>
  <si>
    <t>Масса порции</t>
  </si>
  <si>
    <t>7-11 лет</t>
  </si>
  <si>
    <t>12-15 лет</t>
  </si>
  <si>
    <t>Пищевые вещества (г)</t>
  </si>
  <si>
    <t>Белки</t>
  </si>
  <si>
    <t>Жиры</t>
  </si>
  <si>
    <t>Углеводы</t>
  </si>
  <si>
    <t>Витамины (мг)</t>
  </si>
  <si>
    <t>В1</t>
  </si>
  <si>
    <t>С</t>
  </si>
  <si>
    <t>А</t>
  </si>
  <si>
    <t>Е</t>
  </si>
  <si>
    <t>Са</t>
  </si>
  <si>
    <t>Р</t>
  </si>
  <si>
    <t xml:space="preserve"> Mg</t>
  </si>
  <si>
    <t>Fe</t>
  </si>
  <si>
    <t>ЗАВТРАК</t>
  </si>
  <si>
    <t>Минеральные вещества (мг)</t>
  </si>
  <si>
    <t>ИТОГО</t>
  </si>
  <si>
    <t>ОБЕД</t>
  </si>
  <si>
    <t>ИТОГО ЗА ДЕНЬ</t>
  </si>
  <si>
    <t>УТВЕРЖДАЮ</t>
  </si>
  <si>
    <t>Примерное 10-дневное меню</t>
  </si>
  <si>
    <t>сезон  осенне-зимний</t>
  </si>
  <si>
    <t xml:space="preserve">Наименование сборника рецептур: Сборник технологических нормативов, рецептур блюд и </t>
  </si>
  <si>
    <t>кулинарных изделий.</t>
  </si>
  <si>
    <t xml:space="preserve">Составители: профессор Перевалов А.Я., доцент Коровка Л.С., доцент Тапешкина Н.В. </t>
  </si>
  <si>
    <t>Гришина А.С, Кашина Е.В.</t>
  </si>
  <si>
    <t xml:space="preserve"> в общеобразовательных учреждениях, учреждениях начального и среднего профессионального образования"</t>
  </si>
  <si>
    <t>СанПиН 2.4.5.2409-08 "Санитарно-эпидемиологические требования  к организации питания  обучающихся</t>
  </si>
  <si>
    <t>Возрастная  категория 7- 11 лет  и 12-15 лет.</t>
  </si>
  <si>
    <t>Каша рисовая молочная жидкая</t>
  </si>
  <si>
    <t>366</t>
  </si>
  <si>
    <t>Сыр (порциями)</t>
  </si>
  <si>
    <t>Какао со сгущеным молоком</t>
  </si>
  <si>
    <t>271</t>
  </si>
  <si>
    <t>365</t>
  </si>
  <si>
    <t>Масло сливочное</t>
  </si>
  <si>
    <t>Хлеб пшеничный</t>
  </si>
  <si>
    <t>Прием пищи, наименование блюда                   ДЕНЬ 1                          Понедельник</t>
  </si>
  <si>
    <t>45</t>
  </si>
  <si>
    <t>Суп картофельный с бобовыми</t>
  </si>
  <si>
    <t>Картофельное пюре</t>
  </si>
  <si>
    <t>Сок фруктовый</t>
  </si>
  <si>
    <t>Хлеб ржаной</t>
  </si>
  <si>
    <t>Прием пищи, наименование блюда                   ДЕНЬ 2                        Вторник</t>
  </si>
  <si>
    <t>Яйцо вареное</t>
  </si>
  <si>
    <t>Кофейный напиток на сгущеном молоке</t>
  </si>
  <si>
    <t>Икра кабачковая</t>
  </si>
  <si>
    <t>Макароны отварные</t>
  </si>
  <si>
    <t>Компот из сухофруктов</t>
  </si>
  <si>
    <t>Прием пищи, наименование блюда                   ДЕНЬ 3                        Среда</t>
  </si>
  <si>
    <t>Каша гречневая рассыпчатая</t>
  </si>
  <si>
    <t>Борщ с капустой и картофелем</t>
  </si>
  <si>
    <t>Плов с курицей</t>
  </si>
  <si>
    <t>Прием пищи, наименование блюда                   ДЕНЬ 4                        Четверг</t>
  </si>
  <si>
    <t>Чай с лимоном</t>
  </si>
  <si>
    <t>Рис отварной</t>
  </si>
  <si>
    <t>Прием пищи, наименование блюда                   ДЕНЬ 5                       Пятница</t>
  </si>
  <si>
    <t>Прием пищи, наименование блюда                   ДЕНЬ 6                        Понедельник</t>
  </si>
  <si>
    <t>Рассольник</t>
  </si>
  <si>
    <t>Салат из свежих помидоров</t>
  </si>
  <si>
    <t>Прием пищи, наименование блюда                   ДЕНЬ 7                       Вторник</t>
  </si>
  <si>
    <t>Рыба припущенная</t>
  </si>
  <si>
    <t>115</t>
  </si>
  <si>
    <t>Каша ячневая молочная вязкая</t>
  </si>
  <si>
    <t>Прием пищи, наименование блюда                   ДЕНЬ 8                        Среда</t>
  </si>
  <si>
    <t>Капуста тушенная</t>
  </si>
  <si>
    <t>Груша свежая</t>
  </si>
  <si>
    <t>Яблоко свежее</t>
  </si>
  <si>
    <t>Суп картофельный с крупой</t>
  </si>
  <si>
    <t>Энергетическая ценность (ккал)</t>
  </si>
  <si>
    <t>Гуляш из отварной говядины</t>
  </si>
  <si>
    <t>Гороховое пюре</t>
  </si>
  <si>
    <t>Рассольник Лениградский на мясном бульоне</t>
  </si>
  <si>
    <t>Птица отварная (курица)</t>
  </si>
  <si>
    <t>250/35</t>
  </si>
  <si>
    <t>300/35</t>
  </si>
  <si>
    <t>Суп картофельный с мясными фрикадельками</t>
  </si>
  <si>
    <t xml:space="preserve">Молоко ультрапастеризованное Нежный возраст школьное 200мл 3,2% </t>
  </si>
  <si>
    <t>200</t>
  </si>
  <si>
    <t>МОУ "СОШ с. Озерки"</t>
  </si>
  <si>
    <t>___________________Т.П.Синенко</t>
  </si>
  <si>
    <t>Муниципального общеобразовательного учреждения "Средняя</t>
  </si>
  <si>
    <t xml:space="preserve">общеобразовательная школа села Озерки Петровского района Саратовской области" </t>
  </si>
  <si>
    <t>Директор</t>
  </si>
  <si>
    <t>286</t>
  </si>
  <si>
    <t>52</t>
  </si>
  <si>
    <t xml:space="preserve">Запеканка из творога </t>
  </si>
  <si>
    <t>424</t>
  </si>
  <si>
    <t>377</t>
  </si>
  <si>
    <t>138</t>
  </si>
  <si>
    <t>97</t>
  </si>
  <si>
    <t>Жаркое по домашнему</t>
  </si>
  <si>
    <t>389</t>
  </si>
  <si>
    <t>50</t>
  </si>
  <si>
    <t>54</t>
  </si>
  <si>
    <t>349</t>
  </si>
  <si>
    <t>56</t>
  </si>
  <si>
    <t>131</t>
  </si>
  <si>
    <t>120/60</t>
  </si>
  <si>
    <t>170/80</t>
  </si>
  <si>
    <t>96</t>
  </si>
  <si>
    <t>16</t>
  </si>
  <si>
    <t>Морковь с сахар.</t>
  </si>
  <si>
    <t>25</t>
  </si>
  <si>
    <t>Салат из свеклы с растит.маслом</t>
  </si>
  <si>
    <t>80</t>
  </si>
  <si>
    <t>Рыба, тушеная в томате с овощами</t>
  </si>
  <si>
    <t>304</t>
  </si>
  <si>
    <t>306</t>
  </si>
  <si>
    <t>Кисель из конц п/я</t>
  </si>
  <si>
    <t>87</t>
  </si>
  <si>
    <t>168</t>
  </si>
  <si>
    <t>Суп с рыб консер</t>
  </si>
  <si>
    <t>93</t>
  </si>
  <si>
    <t>Бефстроганов из отварного мяса</t>
  </si>
  <si>
    <t>338</t>
  </si>
  <si>
    <t>224</t>
  </si>
  <si>
    <t>13</t>
  </si>
  <si>
    <t>196</t>
  </si>
  <si>
    <t>Каша молочнаяДружба</t>
  </si>
  <si>
    <t>6</t>
  </si>
  <si>
    <t>Салат из белокоч капусты</t>
  </si>
  <si>
    <t>Морковь с сахар</t>
  </si>
  <si>
    <t>57</t>
  </si>
  <si>
    <t>173</t>
  </si>
  <si>
    <t>61</t>
  </si>
  <si>
    <t>125</t>
  </si>
  <si>
    <t>Кисель из концп/я</t>
  </si>
  <si>
    <t>53</t>
  </si>
  <si>
    <t>Щи из свежей капусты с картофелем</t>
  </si>
  <si>
    <t>79</t>
  </si>
  <si>
    <t>140</t>
  </si>
  <si>
    <t>106</t>
  </si>
  <si>
    <t xml:space="preserve">Тефтели из говядины с рисом </t>
  </si>
  <si>
    <t>Каша молочная Дружба</t>
  </si>
  <si>
    <t>14</t>
  </si>
  <si>
    <t>Салат из свежих огурцов</t>
  </si>
  <si>
    <t>193</t>
  </si>
  <si>
    <t>184</t>
  </si>
  <si>
    <t>194</t>
  </si>
  <si>
    <t>Каша пшенная молочная жидкая</t>
  </si>
  <si>
    <t>Каша манная молочная жидкая</t>
  </si>
  <si>
    <t>140/60</t>
  </si>
  <si>
    <t>212</t>
  </si>
  <si>
    <t>59</t>
  </si>
  <si>
    <t>Суп карт с мак изд</t>
  </si>
  <si>
    <t>8</t>
  </si>
  <si>
    <t>7</t>
  </si>
  <si>
    <t>на 2022 – 2023 учебный год</t>
  </si>
  <si>
    <t>Прием пищи, наименование блюда                   ДЕНЬ 10                        Пятница</t>
  </si>
  <si>
    <t>Прием пищи, наименование блюда                   ДЕНЬ 9                      Четверг</t>
  </si>
  <si>
    <r>
      <t>Приказ №_170_ от «_05_»_</t>
    </r>
    <r>
      <rPr>
        <u/>
        <sz val="14"/>
        <color theme="1"/>
        <rFont val="Times New Roman"/>
        <family val="1"/>
        <charset val="204"/>
      </rPr>
      <t>августа</t>
    </r>
    <r>
      <rPr>
        <sz val="14"/>
        <color theme="1"/>
        <rFont val="Times New Roman"/>
        <family val="1"/>
        <charset val="204"/>
      </rPr>
      <t>_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</si>
</sst>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/>
    <xf numFmtId="0" fontId="3" fillId="0" borderId="0" xfId="0" applyFont="1" applyAlignment="1"/>
    <xf numFmtId="0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44" fontId="0" fillId="0" borderId="0" xfId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4"/>
  <sheetViews>
    <sheetView workbookViewId="0">
      <selection activeCell="C7" sqref="C7:H7"/>
    </sheetView>
  </sheetViews>
  <sheetFormatPr defaultRowHeight="14.4" x14ac:dyDescent="0.3"/>
  <sheetData>
    <row r="1" spans="3:17" ht="17.399999999999999" x14ac:dyDescent="0.3">
      <c r="C1" s="30"/>
      <c r="D1" s="30"/>
      <c r="E1" s="30"/>
      <c r="F1" s="30"/>
      <c r="G1" s="30"/>
      <c r="H1" s="30"/>
      <c r="I1" s="11"/>
      <c r="L1" s="30" t="s">
        <v>22</v>
      </c>
      <c r="M1" s="30"/>
      <c r="N1" s="30"/>
      <c r="O1" s="30"/>
      <c r="P1" s="30"/>
      <c r="Q1" s="7"/>
    </row>
    <row r="3" spans="3:17" ht="18" x14ac:dyDescent="0.35">
      <c r="C3" s="29"/>
      <c r="D3" s="29"/>
      <c r="E3" s="29"/>
      <c r="F3" s="29"/>
      <c r="G3" s="29"/>
      <c r="H3" s="29"/>
      <c r="I3" s="9"/>
      <c r="L3" s="29" t="s">
        <v>86</v>
      </c>
      <c r="M3" s="29"/>
      <c r="N3" s="29"/>
      <c r="O3" s="29"/>
      <c r="P3" s="29"/>
    </row>
    <row r="4" spans="3:17" ht="5.25" customHeight="1" x14ac:dyDescent="0.3"/>
    <row r="5" spans="3:17" ht="18" x14ac:dyDescent="0.35">
      <c r="C5" s="29"/>
      <c r="D5" s="29"/>
      <c r="E5" s="29"/>
      <c r="F5" s="29"/>
      <c r="G5" s="29"/>
      <c r="H5" s="29"/>
      <c r="I5" s="9"/>
      <c r="L5" s="29" t="s">
        <v>82</v>
      </c>
      <c r="M5" s="29"/>
      <c r="N5" s="29"/>
      <c r="O5" s="29"/>
      <c r="P5" s="29"/>
    </row>
    <row r="6" spans="3:17" ht="8.25" customHeight="1" x14ac:dyDescent="0.3"/>
    <row r="7" spans="3:17" ht="18" x14ac:dyDescent="0.35">
      <c r="C7" s="29"/>
      <c r="D7" s="29"/>
      <c r="E7" s="29"/>
      <c r="F7" s="29"/>
      <c r="G7" s="29"/>
      <c r="H7" s="29"/>
      <c r="I7" s="9"/>
      <c r="L7" s="29" t="s">
        <v>83</v>
      </c>
      <c r="M7" s="29"/>
      <c r="N7" s="29"/>
      <c r="O7" s="29"/>
      <c r="P7" s="29"/>
    </row>
    <row r="8" spans="3:17" ht="6.75" customHeight="1" x14ac:dyDescent="0.3"/>
    <row r="9" spans="3:17" ht="18" x14ac:dyDescent="0.35">
      <c r="C9" s="29"/>
      <c r="D9" s="29"/>
      <c r="E9" s="29"/>
      <c r="F9" s="29"/>
      <c r="G9" s="29"/>
      <c r="H9" s="29"/>
      <c r="I9" s="9"/>
      <c r="L9" s="6" t="s">
        <v>154</v>
      </c>
      <c r="P9" s="42"/>
    </row>
    <row r="15" spans="3:17" ht="22.5" customHeight="1" x14ac:dyDescent="0.3">
      <c r="C15" s="31" t="s">
        <v>23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3:17" ht="7.5" customHeight="1" x14ac:dyDescent="0.3">
      <c r="J16" s="8"/>
    </row>
    <row r="17" spans="2:17" ht="31.5" customHeight="1" x14ac:dyDescent="0.3">
      <c r="C17" s="32" t="s">
        <v>84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7" ht="21.75" customHeight="1" x14ac:dyDescent="0.35">
      <c r="B18" s="28" t="s">
        <v>85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20" spans="2:17" ht="16.5" customHeight="1" x14ac:dyDescent="0.3">
      <c r="C20" s="33" t="s">
        <v>24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2" spans="2:17" ht="15" customHeight="1" x14ac:dyDescent="0.3">
      <c r="C22" s="34" t="s">
        <v>31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4" spans="2:17" ht="15" customHeight="1" x14ac:dyDescent="0.3">
      <c r="C24" s="32" t="s">
        <v>151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6" spans="2:17" ht="19.5" customHeight="1" x14ac:dyDescent="0.35">
      <c r="C26" s="29" t="s">
        <v>25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2:17" ht="15" customHeight="1" x14ac:dyDescent="0.35">
      <c r="C27" s="29" t="s">
        <v>26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9" spans="2:17" ht="17.25" customHeight="1" x14ac:dyDescent="0.35">
      <c r="C29" s="29" t="s">
        <v>27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2:17" ht="20.25" customHeight="1" x14ac:dyDescent="0.35">
      <c r="H30" s="29" t="s">
        <v>28</v>
      </c>
      <c r="I30" s="29"/>
      <c r="J30" s="29"/>
      <c r="K30" s="29"/>
      <c r="L30" s="29"/>
    </row>
    <row r="33" spans="2:17" ht="15" customHeight="1" x14ac:dyDescent="0.3">
      <c r="B33" s="26" t="s">
        <v>30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7" ht="18" x14ac:dyDescent="0.35">
      <c r="B34" s="27" t="s">
        <v>29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10"/>
    </row>
  </sheetData>
  <mergeCells count="21">
    <mergeCell ref="L1:P1"/>
    <mergeCell ref="C1:H1"/>
    <mergeCell ref="C3:H3"/>
    <mergeCell ref="C5:H5"/>
    <mergeCell ref="H30:L30"/>
    <mergeCell ref="C15:P15"/>
    <mergeCell ref="C17:P17"/>
    <mergeCell ref="C20:P20"/>
    <mergeCell ref="C22:P22"/>
    <mergeCell ref="C24:P24"/>
    <mergeCell ref="L7:P7"/>
    <mergeCell ref="C26:P26"/>
    <mergeCell ref="C7:H7"/>
    <mergeCell ref="C9:H9"/>
    <mergeCell ref="L3:P3"/>
    <mergeCell ref="L5:P5"/>
    <mergeCell ref="B33:P33"/>
    <mergeCell ref="B34:P34"/>
    <mergeCell ref="B18:Q18"/>
    <mergeCell ref="C27:P27"/>
    <mergeCell ref="C29:P2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workbookViewId="0">
      <selection activeCell="B1" sqref="B1:B3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2" width="7.88671875" style="1" customWidth="1"/>
    <col min="13" max="13" width="7" style="1" customWidth="1"/>
    <col min="14" max="22" width="6.6640625" style="1" customWidth="1"/>
    <col min="23" max="25" width="7.33203125" style="1" customWidth="1"/>
    <col min="26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152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s="17" customFormat="1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141</v>
      </c>
      <c r="B5" s="14" t="s">
        <v>66</v>
      </c>
      <c r="C5" s="15">
        <v>180</v>
      </c>
      <c r="D5" s="15">
        <v>250</v>
      </c>
      <c r="E5" s="4">
        <v>6.2</v>
      </c>
      <c r="F5" s="4">
        <v>8.6999999999999993</v>
      </c>
      <c r="G5" s="4">
        <v>7.2</v>
      </c>
      <c r="H5" s="4">
        <v>10</v>
      </c>
      <c r="I5" s="4">
        <v>32.200000000000003</v>
      </c>
      <c r="J5" s="4">
        <v>44.7</v>
      </c>
      <c r="K5" s="4">
        <v>219</v>
      </c>
      <c r="L5" s="4">
        <v>305</v>
      </c>
      <c r="M5" s="4">
        <v>0.02</v>
      </c>
      <c r="N5" s="4">
        <f t="shared" ref="N5:N9" si="0">$D5/$C5*M5</f>
        <v>2.7777777777777776E-2</v>
      </c>
      <c r="O5" s="4">
        <v>0</v>
      </c>
      <c r="P5" s="4">
        <f t="shared" ref="P5:P9" si="1">$D5/$C5*O5</f>
        <v>0</v>
      </c>
      <c r="Q5" s="4">
        <v>0.09</v>
      </c>
      <c r="R5" s="4">
        <f t="shared" ref="R5:R9" si="2">$D5/$C5*Q5</f>
        <v>0.12499999999999999</v>
      </c>
      <c r="S5" s="4">
        <v>0.1</v>
      </c>
      <c r="T5" s="4">
        <f t="shared" ref="T5:T9" si="3">$D5/$C5*S5</f>
        <v>0.1388888888888889</v>
      </c>
      <c r="U5" s="4">
        <v>27.22</v>
      </c>
      <c r="V5" s="4">
        <f t="shared" ref="V5:V9" si="4">$D5/$C5*U5</f>
        <v>37.80555555555555</v>
      </c>
      <c r="W5" s="4">
        <v>245.12</v>
      </c>
      <c r="X5" s="4">
        <f t="shared" ref="X5:X10" si="5">$D5/$C5*W5</f>
        <v>340.44444444444446</v>
      </c>
      <c r="Y5" s="4">
        <v>16.260000000000002</v>
      </c>
      <c r="Z5" s="4">
        <f t="shared" ref="Z5:Z10" si="6">$D5/$C5*Y5</f>
        <v>22.583333333333336</v>
      </c>
      <c r="AA5" s="4">
        <v>5.53</v>
      </c>
      <c r="AB5" s="4">
        <f t="shared" ref="AB5:AB10" si="7">$D5/$C5*AA5</f>
        <v>7.6805555555555554</v>
      </c>
    </row>
    <row r="6" spans="1:28" ht="18" x14ac:dyDescent="0.3">
      <c r="A6" s="16" t="s">
        <v>37</v>
      </c>
      <c r="B6" s="19" t="s">
        <v>38</v>
      </c>
      <c r="C6" s="15">
        <v>10</v>
      </c>
      <c r="D6" s="15">
        <v>10</v>
      </c>
      <c r="E6" s="4">
        <v>0.1</v>
      </c>
      <c r="F6" s="4">
        <v>0.1</v>
      </c>
      <c r="G6" s="4">
        <v>7.2</v>
      </c>
      <c r="H6" s="4">
        <v>7.2</v>
      </c>
      <c r="I6" s="4">
        <v>0.1</v>
      </c>
      <c r="J6" s="4">
        <v>0.1</v>
      </c>
      <c r="K6" s="4">
        <v>66</v>
      </c>
      <c r="L6" s="4">
        <v>66</v>
      </c>
      <c r="M6" s="4">
        <v>0</v>
      </c>
      <c r="N6" s="4">
        <f t="shared" si="0"/>
        <v>0</v>
      </c>
      <c r="O6" s="4">
        <v>0</v>
      </c>
      <c r="P6" s="4">
        <f t="shared" si="1"/>
        <v>0</v>
      </c>
      <c r="Q6" s="4">
        <v>0.1</v>
      </c>
      <c r="R6" s="4">
        <f t="shared" si="2"/>
        <v>0.1</v>
      </c>
      <c r="S6" s="4">
        <v>0.1</v>
      </c>
      <c r="T6" s="4">
        <f t="shared" si="3"/>
        <v>0.1</v>
      </c>
      <c r="U6" s="4">
        <v>2.4</v>
      </c>
      <c r="V6" s="4">
        <f t="shared" si="4"/>
        <v>2.4</v>
      </c>
      <c r="W6" s="4">
        <v>3</v>
      </c>
      <c r="X6" s="4">
        <f t="shared" si="5"/>
        <v>3</v>
      </c>
      <c r="Y6" s="4">
        <v>0.04</v>
      </c>
      <c r="Z6" s="4">
        <f t="shared" si="6"/>
        <v>0.04</v>
      </c>
      <c r="AA6" s="4">
        <v>0.04</v>
      </c>
      <c r="AB6" s="4">
        <f t="shared" si="7"/>
        <v>0.04</v>
      </c>
    </row>
    <row r="7" spans="1:28" ht="18" x14ac:dyDescent="0.3">
      <c r="A7" s="16" t="s">
        <v>33</v>
      </c>
      <c r="B7" s="19" t="s">
        <v>34</v>
      </c>
      <c r="C7" s="15">
        <v>20</v>
      </c>
      <c r="D7" s="15">
        <v>30</v>
      </c>
      <c r="E7" s="4">
        <v>1.39</v>
      </c>
      <c r="F7" s="4">
        <v>2.19</v>
      </c>
      <c r="G7" s="4">
        <v>1.77</v>
      </c>
      <c r="H7" s="4">
        <v>2.66</v>
      </c>
      <c r="I7" s="4">
        <v>0</v>
      </c>
      <c r="J7" s="4">
        <v>0</v>
      </c>
      <c r="K7" s="4">
        <v>21.84</v>
      </c>
      <c r="L7" s="4">
        <v>32.76</v>
      </c>
      <c r="M7" s="4">
        <v>0.01</v>
      </c>
      <c r="N7" s="4">
        <f t="shared" si="0"/>
        <v>1.4999999999999999E-2</v>
      </c>
      <c r="O7" s="4">
        <v>0.18</v>
      </c>
      <c r="P7" s="4">
        <f t="shared" si="1"/>
        <v>0.27</v>
      </c>
      <c r="Q7" s="4">
        <v>0.05</v>
      </c>
      <c r="R7" s="4">
        <f t="shared" si="2"/>
        <v>7.5000000000000011E-2</v>
      </c>
      <c r="S7" s="4">
        <v>0.12</v>
      </c>
      <c r="T7" s="4">
        <f t="shared" si="3"/>
        <v>0.18</v>
      </c>
      <c r="U7" s="4">
        <v>210</v>
      </c>
      <c r="V7" s="4">
        <f t="shared" si="4"/>
        <v>315</v>
      </c>
      <c r="W7" s="4">
        <v>210</v>
      </c>
      <c r="X7" s="4">
        <f t="shared" si="5"/>
        <v>315</v>
      </c>
      <c r="Y7" s="4">
        <v>9.9</v>
      </c>
      <c r="Z7" s="4">
        <f t="shared" si="6"/>
        <v>14.850000000000001</v>
      </c>
      <c r="AA7" s="4">
        <v>0.24</v>
      </c>
      <c r="AB7" s="4">
        <f t="shared" si="7"/>
        <v>0.36</v>
      </c>
    </row>
    <row r="8" spans="1:28" ht="93.75" customHeight="1" x14ac:dyDescent="0.3">
      <c r="A8" s="16"/>
      <c r="B8" s="23" t="s">
        <v>80</v>
      </c>
      <c r="C8" s="20" t="s">
        <v>81</v>
      </c>
      <c r="D8" s="24"/>
      <c r="E8" s="25">
        <v>5.6</v>
      </c>
      <c r="F8" s="24"/>
      <c r="G8" s="25">
        <v>6.4</v>
      </c>
      <c r="H8" s="24"/>
      <c r="I8" s="25">
        <v>10</v>
      </c>
      <c r="J8" s="24"/>
      <c r="K8" s="25">
        <v>120</v>
      </c>
      <c r="L8" s="24"/>
      <c r="M8" s="25">
        <v>0.3</v>
      </c>
      <c r="N8" s="24"/>
      <c r="O8" s="25">
        <v>24</v>
      </c>
      <c r="P8" s="24"/>
      <c r="Q8" s="25">
        <v>0.2</v>
      </c>
      <c r="R8" s="24"/>
      <c r="S8" s="25">
        <v>0</v>
      </c>
      <c r="T8" s="24"/>
      <c r="U8" s="25">
        <v>0</v>
      </c>
      <c r="V8" s="24"/>
      <c r="W8" s="25">
        <v>0</v>
      </c>
      <c r="X8" s="24"/>
      <c r="Y8" s="25">
        <v>0</v>
      </c>
      <c r="Z8" s="24"/>
      <c r="AA8" s="25">
        <v>0</v>
      </c>
      <c r="AB8" s="24"/>
    </row>
    <row r="9" spans="1:28" ht="18" x14ac:dyDescent="0.3">
      <c r="A9" s="16" t="s">
        <v>91</v>
      </c>
      <c r="B9" s="19" t="s">
        <v>57</v>
      </c>
      <c r="C9" s="15">
        <v>200</v>
      </c>
      <c r="D9" s="15">
        <v>200</v>
      </c>
      <c r="E9" s="4">
        <v>0.13</v>
      </c>
      <c r="F9" s="4">
        <v>0.13</v>
      </c>
      <c r="G9" s="4">
        <v>0.02</v>
      </c>
      <c r="H9" s="4">
        <v>0.02</v>
      </c>
      <c r="I9" s="4">
        <v>15.2</v>
      </c>
      <c r="J9" s="4">
        <v>15.2</v>
      </c>
      <c r="K9" s="4">
        <v>62</v>
      </c>
      <c r="L9" s="4">
        <v>62</v>
      </c>
      <c r="M9" s="4">
        <v>1.4</v>
      </c>
      <c r="N9" s="4">
        <f t="shared" si="0"/>
        <v>1.4</v>
      </c>
      <c r="O9" s="4">
        <v>0.06</v>
      </c>
      <c r="P9" s="4">
        <f t="shared" si="1"/>
        <v>0.06</v>
      </c>
      <c r="Q9" s="4">
        <v>0.34</v>
      </c>
      <c r="R9" s="4">
        <f t="shared" si="2"/>
        <v>0.34</v>
      </c>
      <c r="S9" s="4">
        <v>0.24</v>
      </c>
      <c r="T9" s="4">
        <f t="shared" si="3"/>
        <v>0.24</v>
      </c>
      <c r="U9" s="4">
        <v>190</v>
      </c>
      <c r="V9" s="4">
        <f t="shared" si="4"/>
        <v>190</v>
      </c>
      <c r="W9" s="4">
        <v>228</v>
      </c>
      <c r="X9" s="4">
        <f t="shared" si="5"/>
        <v>228</v>
      </c>
      <c r="Y9" s="4">
        <v>0.2</v>
      </c>
      <c r="Z9" s="4">
        <f t="shared" si="6"/>
        <v>0.2</v>
      </c>
      <c r="AA9" s="4">
        <v>1.4</v>
      </c>
      <c r="AB9" s="4">
        <f t="shared" si="7"/>
        <v>1.4</v>
      </c>
    </row>
    <row r="10" spans="1:28" ht="18" x14ac:dyDescent="0.3">
      <c r="A10" s="16" t="s">
        <v>149</v>
      </c>
      <c r="B10" s="14" t="s">
        <v>39</v>
      </c>
      <c r="C10" s="15">
        <v>40</v>
      </c>
      <c r="D10" s="15">
        <v>50</v>
      </c>
      <c r="E10" s="4">
        <v>2.4</v>
      </c>
      <c r="F10" s="4">
        <f t="shared" ref="F10" si="8">$D10/$C10*E10</f>
        <v>3</v>
      </c>
      <c r="G10" s="4">
        <v>0.8</v>
      </c>
      <c r="H10" s="4">
        <f t="shared" ref="H10" si="9">$D10/$C10*G10</f>
        <v>1</v>
      </c>
      <c r="I10" s="4">
        <v>16.7</v>
      </c>
      <c r="J10" s="4">
        <f t="shared" ref="J10" si="10">$D10/$C10*I10</f>
        <v>20.875</v>
      </c>
      <c r="K10" s="4">
        <v>85.7</v>
      </c>
      <c r="L10" s="4">
        <f t="shared" ref="L10:V10" si="11">$D10/$C10*K10</f>
        <v>107.125</v>
      </c>
      <c r="M10" s="4">
        <v>0.13</v>
      </c>
      <c r="N10" s="4">
        <f t="shared" si="11"/>
        <v>0.16250000000000001</v>
      </c>
      <c r="O10" s="4">
        <v>0</v>
      </c>
      <c r="P10" s="4">
        <f t="shared" si="11"/>
        <v>0</v>
      </c>
      <c r="Q10" s="4">
        <v>0</v>
      </c>
      <c r="R10" s="4">
        <f t="shared" si="11"/>
        <v>0</v>
      </c>
      <c r="S10" s="4">
        <v>0.34</v>
      </c>
      <c r="T10" s="4">
        <f t="shared" si="11"/>
        <v>0.42500000000000004</v>
      </c>
      <c r="U10" s="4">
        <v>0.01</v>
      </c>
      <c r="V10" s="4">
        <f t="shared" si="11"/>
        <v>1.2500000000000001E-2</v>
      </c>
      <c r="W10" s="4">
        <v>34.799999999999997</v>
      </c>
      <c r="X10" s="4">
        <f t="shared" si="5"/>
        <v>43.5</v>
      </c>
      <c r="Y10" s="4">
        <v>13.2</v>
      </c>
      <c r="Z10" s="4">
        <f t="shared" si="6"/>
        <v>16.5</v>
      </c>
      <c r="AA10" s="4">
        <v>1.01</v>
      </c>
      <c r="AB10" s="4">
        <f t="shared" si="7"/>
        <v>1.2625</v>
      </c>
    </row>
    <row r="11" spans="1:28" s="2" customFormat="1" ht="18" x14ac:dyDescent="0.3">
      <c r="A11" s="41" t="s">
        <v>19</v>
      </c>
      <c r="B11" s="41"/>
      <c r="C11" s="18"/>
      <c r="D11" s="18"/>
      <c r="E11" s="5">
        <f t="shared" ref="E11:AB11" si="12">SUM(E5:E10)</f>
        <v>15.82</v>
      </c>
      <c r="F11" s="5">
        <f t="shared" si="12"/>
        <v>14.12</v>
      </c>
      <c r="G11" s="5">
        <f t="shared" si="12"/>
        <v>23.39</v>
      </c>
      <c r="H11" s="5">
        <f t="shared" si="12"/>
        <v>20.88</v>
      </c>
      <c r="I11" s="5">
        <f t="shared" si="12"/>
        <v>74.2</v>
      </c>
      <c r="J11" s="5">
        <f t="shared" si="12"/>
        <v>80.875</v>
      </c>
      <c r="K11" s="5">
        <f t="shared" si="12"/>
        <v>574.54</v>
      </c>
      <c r="L11" s="5">
        <f t="shared" si="12"/>
        <v>572.88499999999999</v>
      </c>
      <c r="M11" s="5">
        <f t="shared" ref="M11" si="13">SUM(M5:M10)</f>
        <v>1.8599999999999999</v>
      </c>
      <c r="N11" s="5">
        <f t="shared" si="12"/>
        <v>1.6052777777777778</v>
      </c>
      <c r="O11" s="5">
        <f t="shared" ref="O11" si="14">SUM(O5:O10)</f>
        <v>24.24</v>
      </c>
      <c r="P11" s="5">
        <f t="shared" si="12"/>
        <v>0.33</v>
      </c>
      <c r="Q11" s="5">
        <f t="shared" ref="Q11" si="15">SUM(Q5:Q10)</f>
        <v>0.78</v>
      </c>
      <c r="R11" s="5">
        <f t="shared" si="12"/>
        <v>0.64</v>
      </c>
      <c r="S11" s="5">
        <f t="shared" ref="S11" si="16">SUM(S5:S10)</f>
        <v>0.90000000000000013</v>
      </c>
      <c r="T11" s="5">
        <f t="shared" si="12"/>
        <v>1.0838888888888889</v>
      </c>
      <c r="U11" s="5">
        <f t="shared" ref="U11" si="17">SUM(U5:U10)</f>
        <v>429.63</v>
      </c>
      <c r="V11" s="5">
        <f t="shared" si="12"/>
        <v>545.21805555555557</v>
      </c>
      <c r="W11" s="5">
        <f t="shared" ref="W11" si="18">SUM(W5:W10)</f>
        <v>720.92</v>
      </c>
      <c r="X11" s="5">
        <f t="shared" si="12"/>
        <v>929.94444444444446</v>
      </c>
      <c r="Y11" s="5">
        <f t="shared" ref="Y11" si="19">SUM(Y5:Y10)</f>
        <v>39.6</v>
      </c>
      <c r="Z11" s="5">
        <f t="shared" si="12"/>
        <v>54.173333333333339</v>
      </c>
      <c r="AA11" s="5">
        <f t="shared" ref="AA11" si="20">SUM(AA5:AA10)</f>
        <v>8.2200000000000006</v>
      </c>
      <c r="AB11" s="5">
        <f t="shared" si="12"/>
        <v>10.743055555555555</v>
      </c>
    </row>
    <row r="12" spans="1:28" s="17" customFormat="1" ht="18" x14ac:dyDescent="0.3">
      <c r="A12" s="39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ht="18" x14ac:dyDescent="0.3">
      <c r="A13" s="16" t="s">
        <v>96</v>
      </c>
      <c r="B13" s="14" t="s">
        <v>49</v>
      </c>
      <c r="C13" s="15">
        <v>80</v>
      </c>
      <c r="D13" s="15">
        <v>100</v>
      </c>
      <c r="E13" s="4">
        <v>1</v>
      </c>
      <c r="F13" s="4">
        <v>1.3</v>
      </c>
      <c r="G13" s="4">
        <v>3.8</v>
      </c>
      <c r="H13" s="4">
        <v>4.7</v>
      </c>
      <c r="I13" s="4">
        <v>5.4</v>
      </c>
      <c r="J13" s="4">
        <v>6.8</v>
      </c>
      <c r="K13" s="4">
        <v>59</v>
      </c>
      <c r="L13" s="4">
        <v>74</v>
      </c>
      <c r="M13" s="4">
        <v>0.04</v>
      </c>
      <c r="N13" s="4">
        <f t="shared" ref="N13:N20" si="21">$D13/$C13*M13</f>
        <v>0.05</v>
      </c>
      <c r="O13" s="4">
        <v>5.34</v>
      </c>
      <c r="P13" s="4">
        <f t="shared" ref="P13:P20" si="22">$D13/$C13*O13</f>
        <v>6.6749999999999998</v>
      </c>
      <c r="Q13" s="4">
        <v>0.2</v>
      </c>
      <c r="R13" s="4">
        <f t="shared" ref="R13:R20" si="23">$D13/$C13*Q13</f>
        <v>0.25</v>
      </c>
      <c r="S13" s="4">
        <v>4.45</v>
      </c>
      <c r="T13" s="4">
        <f t="shared" ref="T13:T20" si="24">$D13/$C13*S13</f>
        <v>5.5625</v>
      </c>
      <c r="U13" s="4">
        <v>21.4</v>
      </c>
      <c r="V13" s="4">
        <f t="shared" ref="V13:V20" si="25">$D13/$C13*U13</f>
        <v>26.75</v>
      </c>
      <c r="W13" s="4">
        <v>39.909999999999997</v>
      </c>
      <c r="X13" s="4">
        <f t="shared" ref="X13:X20" si="26">$D13/$C13*W13</f>
        <v>49.887499999999996</v>
      </c>
      <c r="Y13" s="4">
        <v>18.03</v>
      </c>
      <c r="Z13" s="4">
        <f t="shared" ref="Z13:Z20" si="27">$D13/$C13*Y13</f>
        <v>22.537500000000001</v>
      </c>
      <c r="AA13" s="4">
        <v>0.75</v>
      </c>
      <c r="AB13" s="4">
        <f t="shared" ref="AB13:AB20" si="28">$D13/$C13*AA13</f>
        <v>0.9375</v>
      </c>
    </row>
    <row r="14" spans="1:28" ht="18" x14ac:dyDescent="0.3">
      <c r="A14" s="16" t="s">
        <v>147</v>
      </c>
      <c r="B14" s="14" t="s">
        <v>148</v>
      </c>
      <c r="C14" s="15">
        <v>250</v>
      </c>
      <c r="D14" s="15">
        <v>300</v>
      </c>
      <c r="E14" s="4">
        <v>2.7</v>
      </c>
      <c r="F14" s="4">
        <v>3.2</v>
      </c>
      <c r="G14" s="4">
        <v>2.5</v>
      </c>
      <c r="H14" s="4">
        <v>3</v>
      </c>
      <c r="I14" s="4">
        <v>18.8</v>
      </c>
      <c r="J14" s="4">
        <v>22.6</v>
      </c>
      <c r="K14" s="4">
        <v>111</v>
      </c>
      <c r="L14" s="4">
        <v>133</v>
      </c>
      <c r="M14" s="4">
        <v>0.1</v>
      </c>
      <c r="N14" s="4">
        <f t="shared" si="21"/>
        <v>0.12</v>
      </c>
      <c r="O14" s="4">
        <v>8.41</v>
      </c>
      <c r="P14" s="4">
        <f t="shared" si="22"/>
        <v>10.092000000000001</v>
      </c>
      <c r="Q14" s="4">
        <v>0.24</v>
      </c>
      <c r="R14" s="4">
        <f t="shared" si="23"/>
        <v>0.28799999999999998</v>
      </c>
      <c r="S14" s="4">
        <v>0.21</v>
      </c>
      <c r="T14" s="4">
        <f t="shared" si="24"/>
        <v>0.252</v>
      </c>
      <c r="U14" s="4">
        <v>18.43</v>
      </c>
      <c r="V14" s="4">
        <f t="shared" si="25"/>
        <v>22.116</v>
      </c>
      <c r="W14" s="4">
        <v>59.12</v>
      </c>
      <c r="X14" s="4">
        <f t="shared" si="26"/>
        <v>70.943999999999988</v>
      </c>
      <c r="Y14" s="4">
        <v>22.52</v>
      </c>
      <c r="Z14" s="4">
        <f t="shared" si="27"/>
        <v>27.023999999999997</v>
      </c>
      <c r="AA14" s="4">
        <v>0.8</v>
      </c>
      <c r="AB14" s="4">
        <f t="shared" si="28"/>
        <v>0.96</v>
      </c>
    </row>
    <row r="15" spans="1:28" ht="18" x14ac:dyDescent="0.3">
      <c r="A15" s="16" t="s">
        <v>134</v>
      </c>
      <c r="B15" s="14" t="s">
        <v>68</v>
      </c>
      <c r="C15" s="15">
        <v>180</v>
      </c>
      <c r="D15" s="15">
        <v>220</v>
      </c>
      <c r="E15" s="4">
        <v>3.9</v>
      </c>
      <c r="F15" s="4">
        <v>5</v>
      </c>
      <c r="G15" s="4">
        <v>4.9000000000000004</v>
      </c>
      <c r="H15" s="4">
        <v>6.3</v>
      </c>
      <c r="I15" s="4">
        <v>17</v>
      </c>
      <c r="J15" s="4">
        <v>21.7</v>
      </c>
      <c r="K15" s="4">
        <v>127</v>
      </c>
      <c r="L15" s="4">
        <v>162</v>
      </c>
      <c r="M15" s="4">
        <v>0.36</v>
      </c>
      <c r="N15" s="4">
        <f t="shared" si="21"/>
        <v>0.44</v>
      </c>
      <c r="O15" s="4">
        <v>49.8</v>
      </c>
      <c r="P15" s="4">
        <f t="shared" si="22"/>
        <v>60.866666666666667</v>
      </c>
      <c r="Q15" s="4">
        <v>1.59</v>
      </c>
      <c r="R15" s="4">
        <f t="shared" si="23"/>
        <v>1.9433333333333336</v>
      </c>
      <c r="S15" s="4">
        <v>0.32</v>
      </c>
      <c r="T15" s="4">
        <f t="shared" si="24"/>
        <v>0.39111111111111113</v>
      </c>
      <c r="U15" s="4">
        <v>47.78</v>
      </c>
      <c r="V15" s="4">
        <f t="shared" si="25"/>
        <v>58.397777777777783</v>
      </c>
      <c r="W15" s="4">
        <v>167.73</v>
      </c>
      <c r="X15" s="4">
        <f t="shared" si="26"/>
        <v>205.00333333333333</v>
      </c>
      <c r="Y15" s="4">
        <v>66.28</v>
      </c>
      <c r="Z15" s="4">
        <f t="shared" si="27"/>
        <v>81.00888888888889</v>
      </c>
      <c r="AA15" s="4">
        <v>7.6</v>
      </c>
      <c r="AB15" s="4">
        <f t="shared" si="28"/>
        <v>9.2888888888888896</v>
      </c>
    </row>
    <row r="16" spans="1:28" ht="36" x14ac:dyDescent="0.3">
      <c r="A16" s="16" t="s">
        <v>135</v>
      </c>
      <c r="B16" s="14" t="s">
        <v>136</v>
      </c>
      <c r="C16" s="15">
        <v>80</v>
      </c>
      <c r="D16" s="15">
        <v>100</v>
      </c>
      <c r="E16" s="4">
        <v>9.1999999999999993</v>
      </c>
      <c r="F16" s="4">
        <v>11.4</v>
      </c>
      <c r="G16" s="4">
        <v>13</v>
      </c>
      <c r="H16" s="4">
        <v>16.2</v>
      </c>
      <c r="I16" s="4">
        <v>10.7</v>
      </c>
      <c r="J16" s="4">
        <v>13.4</v>
      </c>
      <c r="K16" s="4">
        <v>197</v>
      </c>
      <c r="L16" s="4">
        <v>246</v>
      </c>
      <c r="M16" s="4">
        <v>0.08</v>
      </c>
      <c r="N16" s="4">
        <f t="shared" si="21"/>
        <v>0.1</v>
      </c>
      <c r="O16" s="4">
        <v>0.4</v>
      </c>
      <c r="P16" s="4">
        <f t="shared" si="22"/>
        <v>0.5</v>
      </c>
      <c r="Q16" s="4">
        <v>0.05</v>
      </c>
      <c r="R16" s="4">
        <f t="shared" si="23"/>
        <v>6.25E-2</v>
      </c>
      <c r="S16" s="4">
        <v>0.76</v>
      </c>
      <c r="T16" s="4">
        <f t="shared" si="24"/>
        <v>0.95</v>
      </c>
      <c r="U16" s="4">
        <v>32.729999999999997</v>
      </c>
      <c r="V16" s="4">
        <f t="shared" si="25"/>
        <v>40.912499999999994</v>
      </c>
      <c r="W16" s="4">
        <v>147.53</v>
      </c>
      <c r="X16" s="4">
        <f t="shared" si="26"/>
        <v>184.41249999999999</v>
      </c>
      <c r="Y16" s="4">
        <v>23</v>
      </c>
      <c r="Z16" s="4">
        <f t="shared" si="27"/>
        <v>28.75</v>
      </c>
      <c r="AA16" s="4">
        <v>0.66</v>
      </c>
      <c r="AB16" s="4">
        <f t="shared" si="28"/>
        <v>0.82500000000000007</v>
      </c>
    </row>
    <row r="17" spans="1:28" ht="18" x14ac:dyDescent="0.3">
      <c r="A17" s="16" t="s">
        <v>95</v>
      </c>
      <c r="B17" s="14" t="s">
        <v>44</v>
      </c>
      <c r="C17" s="15">
        <v>200</v>
      </c>
      <c r="D17" s="15">
        <v>200</v>
      </c>
      <c r="E17" s="4">
        <v>2</v>
      </c>
      <c r="F17" s="4">
        <v>2</v>
      </c>
      <c r="G17" s="4">
        <v>0.2</v>
      </c>
      <c r="H17" s="4">
        <v>0.2</v>
      </c>
      <c r="I17" s="4">
        <v>5.8</v>
      </c>
      <c r="J17" s="4">
        <v>5.8</v>
      </c>
      <c r="K17" s="4">
        <v>36</v>
      </c>
      <c r="L17" s="4">
        <v>36</v>
      </c>
      <c r="M17" s="4">
        <v>0.02</v>
      </c>
      <c r="N17" s="4">
        <f t="shared" si="21"/>
        <v>0.02</v>
      </c>
      <c r="O17" s="4">
        <v>4</v>
      </c>
      <c r="P17" s="4">
        <f t="shared" si="22"/>
        <v>4</v>
      </c>
      <c r="Q17" s="4">
        <v>0</v>
      </c>
      <c r="R17" s="4">
        <f t="shared" si="23"/>
        <v>0</v>
      </c>
      <c r="S17" s="4">
        <v>0.02</v>
      </c>
      <c r="T17" s="4">
        <f t="shared" si="24"/>
        <v>0.02</v>
      </c>
      <c r="U17" s="4">
        <v>14</v>
      </c>
      <c r="V17" s="4">
        <f t="shared" si="25"/>
        <v>14</v>
      </c>
      <c r="W17" s="4">
        <v>14</v>
      </c>
      <c r="X17" s="4">
        <f t="shared" si="26"/>
        <v>14</v>
      </c>
      <c r="Y17" s="4">
        <v>8</v>
      </c>
      <c r="Z17" s="4">
        <f t="shared" si="27"/>
        <v>8</v>
      </c>
      <c r="AA17" s="4">
        <v>0.6</v>
      </c>
      <c r="AB17" s="4">
        <f t="shared" si="28"/>
        <v>0.6</v>
      </c>
    </row>
    <row r="18" spans="1:28" ht="18" x14ac:dyDescent="0.3">
      <c r="A18" s="16" t="s">
        <v>118</v>
      </c>
      <c r="B18" s="14" t="s">
        <v>70</v>
      </c>
      <c r="C18" s="15">
        <v>200</v>
      </c>
      <c r="D18" s="15">
        <v>200</v>
      </c>
      <c r="E18" s="4">
        <v>2.94</v>
      </c>
      <c r="F18" s="4">
        <v>2.94</v>
      </c>
      <c r="G18" s="4">
        <v>0.6</v>
      </c>
      <c r="H18" s="4">
        <v>0.6</v>
      </c>
      <c r="I18" s="4">
        <v>26.88</v>
      </c>
      <c r="J18" s="4">
        <v>26.88</v>
      </c>
      <c r="K18" s="4">
        <v>88.2</v>
      </c>
      <c r="L18" s="4">
        <v>88.2</v>
      </c>
      <c r="M18" s="4">
        <v>0.06</v>
      </c>
      <c r="N18" s="4">
        <f t="shared" si="21"/>
        <v>0.06</v>
      </c>
      <c r="O18" s="4">
        <v>20</v>
      </c>
      <c r="P18" s="4">
        <f t="shared" si="22"/>
        <v>20</v>
      </c>
      <c r="Q18" s="4">
        <v>0</v>
      </c>
      <c r="R18" s="4">
        <f t="shared" si="23"/>
        <v>0</v>
      </c>
      <c r="S18" s="4">
        <v>0.02</v>
      </c>
      <c r="T18" s="4">
        <f t="shared" si="24"/>
        <v>0.02</v>
      </c>
      <c r="U18" s="4">
        <v>32</v>
      </c>
      <c r="V18" s="4">
        <f t="shared" si="25"/>
        <v>32</v>
      </c>
      <c r="W18" s="4">
        <v>18</v>
      </c>
      <c r="X18" s="4">
        <f t="shared" si="26"/>
        <v>18</v>
      </c>
      <c r="Y18" s="4">
        <v>22</v>
      </c>
      <c r="Z18" s="4">
        <f t="shared" si="27"/>
        <v>22</v>
      </c>
      <c r="AA18" s="4">
        <v>4.4000000000000004</v>
      </c>
      <c r="AB18" s="4">
        <f t="shared" si="28"/>
        <v>4.4000000000000004</v>
      </c>
    </row>
    <row r="19" spans="1:28" ht="18" x14ac:dyDescent="0.3">
      <c r="A19" s="16" t="s">
        <v>149</v>
      </c>
      <c r="B19" s="14" t="s">
        <v>39</v>
      </c>
      <c r="C19" s="15">
        <v>40</v>
      </c>
      <c r="D19" s="15">
        <v>50</v>
      </c>
      <c r="E19" s="4">
        <v>2.4</v>
      </c>
      <c r="F19" s="4">
        <f t="shared" ref="F19:F20" si="29">$D19/$C19*E19</f>
        <v>3</v>
      </c>
      <c r="G19" s="4">
        <v>0.8</v>
      </c>
      <c r="H19" s="4">
        <f t="shared" ref="H19:H20" si="30">$D19/$C19*G19</f>
        <v>1</v>
      </c>
      <c r="I19" s="4">
        <v>16.7</v>
      </c>
      <c r="J19" s="4">
        <f t="shared" ref="J19:J20" si="31">$D19/$C19*I19</f>
        <v>20.875</v>
      </c>
      <c r="K19" s="4">
        <v>85.7</v>
      </c>
      <c r="L19" s="4">
        <f t="shared" ref="L19:L20" si="32">$D19/$C19*K19</f>
        <v>107.125</v>
      </c>
      <c r="M19" s="4">
        <v>0.13</v>
      </c>
      <c r="N19" s="4">
        <f t="shared" si="21"/>
        <v>0.16250000000000001</v>
      </c>
      <c r="O19" s="4">
        <v>0</v>
      </c>
      <c r="P19" s="4">
        <f t="shared" si="22"/>
        <v>0</v>
      </c>
      <c r="Q19" s="4">
        <v>0</v>
      </c>
      <c r="R19" s="4">
        <f t="shared" si="23"/>
        <v>0</v>
      </c>
      <c r="S19" s="4">
        <v>0.34</v>
      </c>
      <c r="T19" s="4">
        <f t="shared" si="24"/>
        <v>0.42500000000000004</v>
      </c>
      <c r="U19" s="4">
        <v>0.01</v>
      </c>
      <c r="V19" s="4">
        <f t="shared" si="25"/>
        <v>1.2500000000000001E-2</v>
      </c>
      <c r="W19" s="4">
        <v>34.799999999999997</v>
      </c>
      <c r="X19" s="4">
        <f t="shared" si="26"/>
        <v>43.5</v>
      </c>
      <c r="Y19" s="4">
        <v>13.2</v>
      </c>
      <c r="Z19" s="4">
        <f t="shared" si="27"/>
        <v>16.5</v>
      </c>
      <c r="AA19" s="4">
        <v>1.01</v>
      </c>
      <c r="AB19" s="4">
        <f t="shared" si="28"/>
        <v>1.2625</v>
      </c>
    </row>
    <row r="20" spans="1:28" ht="18" x14ac:dyDescent="0.3">
      <c r="A20" s="16" t="s">
        <v>150</v>
      </c>
      <c r="B20" s="14" t="s">
        <v>45</v>
      </c>
      <c r="C20" s="15">
        <v>40</v>
      </c>
      <c r="D20" s="15">
        <v>60</v>
      </c>
      <c r="E20" s="4">
        <v>2.6</v>
      </c>
      <c r="F20" s="4">
        <f t="shared" si="29"/>
        <v>3.9000000000000004</v>
      </c>
      <c r="G20" s="4">
        <v>0.48</v>
      </c>
      <c r="H20" s="4">
        <f t="shared" si="30"/>
        <v>0.72</v>
      </c>
      <c r="I20" s="4">
        <v>1.05</v>
      </c>
      <c r="J20" s="4">
        <f t="shared" si="31"/>
        <v>1.5750000000000002</v>
      </c>
      <c r="K20" s="4">
        <v>72.400000000000006</v>
      </c>
      <c r="L20" s="4">
        <f t="shared" si="32"/>
        <v>108.60000000000001</v>
      </c>
      <c r="M20" s="4">
        <v>7.0000000000000007E-2</v>
      </c>
      <c r="N20" s="4">
        <f t="shared" si="21"/>
        <v>0.10500000000000001</v>
      </c>
      <c r="O20" s="4">
        <v>0</v>
      </c>
      <c r="P20" s="4">
        <f t="shared" si="22"/>
        <v>0</v>
      </c>
      <c r="Q20" s="4">
        <v>0</v>
      </c>
      <c r="R20" s="4">
        <f t="shared" si="23"/>
        <v>0</v>
      </c>
      <c r="S20" s="4">
        <v>0.5</v>
      </c>
      <c r="T20" s="4">
        <f t="shared" si="24"/>
        <v>0.75</v>
      </c>
      <c r="U20" s="4">
        <v>14</v>
      </c>
      <c r="V20" s="4">
        <f t="shared" si="25"/>
        <v>21</v>
      </c>
      <c r="W20" s="4">
        <v>67.2</v>
      </c>
      <c r="X20" s="4">
        <f t="shared" si="26"/>
        <v>100.80000000000001</v>
      </c>
      <c r="Y20" s="4">
        <v>10</v>
      </c>
      <c r="Z20" s="4">
        <f t="shared" si="27"/>
        <v>15</v>
      </c>
      <c r="AA20" s="4">
        <v>0.31</v>
      </c>
      <c r="AB20" s="4">
        <f t="shared" si="28"/>
        <v>0.46499999999999997</v>
      </c>
    </row>
    <row r="21" spans="1:28" s="2" customFormat="1" x14ac:dyDescent="0.3">
      <c r="A21" s="35" t="s">
        <v>19</v>
      </c>
      <c r="B21" s="35"/>
      <c r="C21" s="12"/>
      <c r="D21" s="12"/>
      <c r="E21" s="5">
        <f t="shared" ref="E21:AB21" si="33">SUM(E13:E20)</f>
        <v>26.74</v>
      </c>
      <c r="F21" s="5">
        <f t="shared" si="33"/>
        <v>32.74</v>
      </c>
      <c r="G21" s="5">
        <f t="shared" si="33"/>
        <v>26.28</v>
      </c>
      <c r="H21" s="5">
        <f t="shared" si="33"/>
        <v>32.72</v>
      </c>
      <c r="I21" s="5">
        <f t="shared" si="33"/>
        <v>102.33</v>
      </c>
      <c r="J21" s="5">
        <f t="shared" si="33"/>
        <v>119.63</v>
      </c>
      <c r="K21" s="5">
        <f t="shared" si="33"/>
        <v>776.30000000000007</v>
      </c>
      <c r="L21" s="5">
        <f t="shared" si="33"/>
        <v>954.92500000000007</v>
      </c>
      <c r="M21" s="5">
        <f t="shared" ref="M21" si="34">SUM(M13:M20)</f>
        <v>0.85999999999999988</v>
      </c>
      <c r="N21" s="5">
        <f t="shared" si="33"/>
        <v>1.0575000000000001</v>
      </c>
      <c r="O21" s="5">
        <f t="shared" ref="O21" si="35">SUM(O13:O20)</f>
        <v>87.949999999999989</v>
      </c>
      <c r="P21" s="5">
        <f t="shared" si="33"/>
        <v>102.13366666666667</v>
      </c>
      <c r="Q21" s="5">
        <f t="shared" ref="Q21" si="36">SUM(Q13:Q20)</f>
        <v>2.08</v>
      </c>
      <c r="R21" s="5">
        <f t="shared" si="33"/>
        <v>2.5438333333333336</v>
      </c>
      <c r="S21" s="5">
        <f t="shared" ref="S21" si="37">SUM(S13:S20)</f>
        <v>6.6199999999999992</v>
      </c>
      <c r="T21" s="5">
        <f t="shared" si="33"/>
        <v>8.3706111111111099</v>
      </c>
      <c r="U21" s="5">
        <f t="shared" ref="U21" si="38">SUM(U13:U20)</f>
        <v>180.35</v>
      </c>
      <c r="V21" s="5">
        <f t="shared" si="33"/>
        <v>215.18877777777777</v>
      </c>
      <c r="W21" s="5">
        <f t="shared" ref="W21" si="39">SUM(W13:W20)</f>
        <v>548.29</v>
      </c>
      <c r="X21" s="5">
        <f t="shared" si="33"/>
        <v>686.54733333333343</v>
      </c>
      <c r="Y21" s="5">
        <f t="shared" ref="Y21" si="40">SUM(Y13:Y20)</f>
        <v>183.02999999999997</v>
      </c>
      <c r="Z21" s="5">
        <f t="shared" si="33"/>
        <v>220.82038888888889</v>
      </c>
      <c r="AA21" s="5">
        <f t="shared" ref="AA21" si="41">SUM(AA13:AA20)</f>
        <v>16.13</v>
      </c>
      <c r="AB21" s="5">
        <f t="shared" si="33"/>
        <v>18.738888888888887</v>
      </c>
    </row>
    <row r="22" spans="1:28" s="2" customFormat="1" x14ac:dyDescent="0.3">
      <c r="A22" s="35" t="s">
        <v>21</v>
      </c>
      <c r="B22" s="35"/>
      <c r="C22" s="12"/>
      <c r="D22" s="12"/>
      <c r="E22" s="5">
        <f t="shared" ref="E22:AB22" si="42">SUM(E11+E21)</f>
        <v>42.56</v>
      </c>
      <c r="F22" s="5">
        <f t="shared" si="42"/>
        <v>46.86</v>
      </c>
      <c r="G22" s="5">
        <f t="shared" si="42"/>
        <v>49.67</v>
      </c>
      <c r="H22" s="5">
        <f t="shared" si="42"/>
        <v>53.599999999999994</v>
      </c>
      <c r="I22" s="5">
        <f t="shared" si="42"/>
        <v>176.53</v>
      </c>
      <c r="J22" s="5">
        <f t="shared" si="42"/>
        <v>200.505</v>
      </c>
      <c r="K22" s="5">
        <f t="shared" si="42"/>
        <v>1350.8400000000001</v>
      </c>
      <c r="L22" s="5">
        <f t="shared" si="42"/>
        <v>1527.81</v>
      </c>
      <c r="M22" s="5">
        <f t="shared" ref="M22" si="43">SUM(M11+M21)</f>
        <v>2.7199999999999998</v>
      </c>
      <c r="N22" s="5">
        <f t="shared" si="42"/>
        <v>2.6627777777777779</v>
      </c>
      <c r="O22" s="5">
        <f t="shared" ref="O22" si="44">SUM(O11+O21)</f>
        <v>112.18999999999998</v>
      </c>
      <c r="P22" s="5">
        <f t="shared" si="42"/>
        <v>102.46366666666667</v>
      </c>
      <c r="Q22" s="5">
        <f t="shared" ref="Q22" si="45">SUM(Q11+Q21)</f>
        <v>2.8600000000000003</v>
      </c>
      <c r="R22" s="5">
        <f t="shared" si="42"/>
        <v>3.1838333333333337</v>
      </c>
      <c r="S22" s="5">
        <f t="shared" ref="S22" si="46">SUM(S11+S21)</f>
        <v>7.52</v>
      </c>
      <c r="T22" s="5">
        <f t="shared" si="42"/>
        <v>9.4544999999999995</v>
      </c>
      <c r="U22" s="5">
        <f t="shared" ref="U22" si="47">SUM(U11+U21)</f>
        <v>609.98</v>
      </c>
      <c r="V22" s="5">
        <f t="shared" si="42"/>
        <v>760.40683333333334</v>
      </c>
      <c r="W22" s="5">
        <f t="shared" ref="W22" si="48">SUM(W11+W21)</f>
        <v>1269.21</v>
      </c>
      <c r="X22" s="5">
        <f t="shared" si="42"/>
        <v>1616.4917777777778</v>
      </c>
      <c r="Y22" s="5">
        <f t="shared" ref="Y22" si="49">SUM(Y11+Y21)</f>
        <v>222.62999999999997</v>
      </c>
      <c r="Z22" s="5">
        <f t="shared" si="42"/>
        <v>274.99372222222223</v>
      </c>
      <c r="AA22" s="5">
        <f t="shared" ref="AA22" si="50">SUM(AA11+AA21)</f>
        <v>24.35</v>
      </c>
      <c r="AB22" s="5">
        <f t="shared" si="42"/>
        <v>29.481944444444444</v>
      </c>
    </row>
  </sheetData>
  <mergeCells count="23">
    <mergeCell ref="W2:X2"/>
    <mergeCell ref="Y2:Z2"/>
    <mergeCell ref="M2:N2"/>
    <mergeCell ref="O2:P2"/>
    <mergeCell ref="Q2:R2"/>
    <mergeCell ref="S2:T2"/>
    <mergeCell ref="U2:V2"/>
    <mergeCell ref="AA2:AB2"/>
    <mergeCell ref="A22:B22"/>
    <mergeCell ref="A4:AB4"/>
    <mergeCell ref="A11:B11"/>
    <mergeCell ref="A12:AB12"/>
    <mergeCell ref="A21:B21"/>
    <mergeCell ref="A1:A3"/>
    <mergeCell ref="B1:B3"/>
    <mergeCell ref="C1:D2"/>
    <mergeCell ref="E2:F2"/>
    <mergeCell ref="G2:H2"/>
    <mergeCell ref="I2:J2"/>
    <mergeCell ref="E1:J1"/>
    <mergeCell ref="K1:L2"/>
    <mergeCell ref="M1:T1"/>
    <mergeCell ref="U1:AB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workbookViewId="0">
      <selection activeCell="J6" sqref="J6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1" width="7.5546875" style="1" customWidth="1"/>
    <col min="12" max="12" width="7.6640625" style="1" customWidth="1"/>
    <col min="13" max="13" width="6.109375" style="1" customWidth="1"/>
    <col min="14" max="14" width="5.6640625" style="1" customWidth="1"/>
    <col min="15" max="22" width="6.6640625" style="1" customWidth="1"/>
    <col min="23" max="23" width="7.33203125" style="1" customWidth="1"/>
    <col min="24" max="25" width="7.6640625" style="1" customWidth="1"/>
    <col min="26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153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s="17" customFormat="1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121</v>
      </c>
      <c r="B5" s="14" t="s">
        <v>137</v>
      </c>
      <c r="C5" s="15">
        <v>180</v>
      </c>
      <c r="D5" s="15">
        <v>250</v>
      </c>
      <c r="E5" s="4">
        <v>5.6</v>
      </c>
      <c r="F5" s="4">
        <v>7.7</v>
      </c>
      <c r="G5" s="4">
        <v>10.6</v>
      </c>
      <c r="H5" s="4">
        <v>9.18</v>
      </c>
      <c r="I5" s="4">
        <v>29.5</v>
      </c>
      <c r="J5" s="4">
        <v>41</v>
      </c>
      <c r="K5" s="4">
        <v>209</v>
      </c>
      <c r="L5" s="4">
        <v>291</v>
      </c>
      <c r="M5" s="4">
        <v>0.06</v>
      </c>
      <c r="N5" s="4">
        <f t="shared" ref="N5:N8" si="0">$D5/$C5*M5</f>
        <v>8.3333333333333329E-2</v>
      </c>
      <c r="O5" s="4">
        <v>1.95</v>
      </c>
      <c r="P5" s="4">
        <f t="shared" ref="P5:P8" si="1">$D5/$C5*O5</f>
        <v>2.708333333333333</v>
      </c>
      <c r="Q5" s="4">
        <v>0.08</v>
      </c>
      <c r="R5" s="4">
        <f t="shared" ref="R5:R8" si="2">$D5/$C5*Q5</f>
        <v>0.1111111111111111</v>
      </c>
      <c r="S5" s="4">
        <v>0.17</v>
      </c>
      <c r="T5" s="4">
        <f t="shared" ref="T5:T8" si="3">$D5/$C5*S5</f>
        <v>0.23611111111111113</v>
      </c>
      <c r="U5" s="4">
        <v>215.69</v>
      </c>
      <c r="V5" s="4">
        <f t="shared" ref="V5:V8" si="4">$D5/$C5*U5</f>
        <v>299.56944444444446</v>
      </c>
      <c r="W5" s="4">
        <v>81.45</v>
      </c>
      <c r="X5" s="4">
        <f t="shared" ref="X5:X9" si="5">$D5/$C5*W5</f>
        <v>113.125</v>
      </c>
      <c r="Y5" s="4">
        <v>33.51</v>
      </c>
      <c r="Z5" s="4">
        <f t="shared" ref="Z5:Z9" si="6">$D5/$C5*Y5</f>
        <v>46.541666666666664</v>
      </c>
      <c r="AA5" s="4">
        <v>0.69</v>
      </c>
      <c r="AB5" s="4">
        <f t="shared" ref="AB5:AB9" si="7">$D5/$C5*AA5</f>
        <v>0.95833333333333326</v>
      </c>
    </row>
    <row r="6" spans="1:28" ht="95.25" customHeight="1" x14ac:dyDescent="0.3">
      <c r="A6" s="16"/>
      <c r="B6" s="23" t="s">
        <v>80</v>
      </c>
      <c r="C6" s="20" t="s">
        <v>81</v>
      </c>
      <c r="D6" s="24"/>
      <c r="E6" s="25">
        <v>5.6</v>
      </c>
      <c r="F6" s="24"/>
      <c r="G6" s="25">
        <v>6.4</v>
      </c>
      <c r="H6" s="24"/>
      <c r="I6" s="25">
        <v>10</v>
      </c>
      <c r="J6" s="24"/>
      <c r="K6" s="25">
        <v>120</v>
      </c>
      <c r="L6" s="24"/>
      <c r="M6" s="25">
        <v>0.3</v>
      </c>
      <c r="N6" s="24"/>
      <c r="O6" s="25">
        <v>24</v>
      </c>
      <c r="P6" s="24"/>
      <c r="Q6" s="25">
        <v>0.2</v>
      </c>
      <c r="R6" s="24"/>
      <c r="S6" s="25">
        <v>0</v>
      </c>
      <c r="T6" s="24"/>
      <c r="U6" s="25">
        <v>0</v>
      </c>
      <c r="V6" s="24"/>
      <c r="W6" s="25">
        <v>0</v>
      </c>
      <c r="X6" s="24"/>
      <c r="Y6" s="25">
        <v>0</v>
      </c>
      <c r="Z6" s="24"/>
      <c r="AA6" s="25">
        <v>0</v>
      </c>
      <c r="AB6" s="24"/>
    </row>
    <row r="7" spans="1:28" ht="54" x14ac:dyDescent="0.3">
      <c r="A7" s="16" t="s">
        <v>36</v>
      </c>
      <c r="B7" s="14" t="s">
        <v>35</v>
      </c>
      <c r="C7" s="15">
        <v>200</v>
      </c>
      <c r="D7" s="15">
        <v>200</v>
      </c>
      <c r="E7" s="4">
        <v>3.78</v>
      </c>
      <c r="F7" s="4">
        <v>3.78</v>
      </c>
      <c r="G7" s="4">
        <v>3.91</v>
      </c>
      <c r="H7" s="4">
        <v>3.91</v>
      </c>
      <c r="I7" s="4">
        <v>26.04</v>
      </c>
      <c r="J7" s="4">
        <v>26.04</v>
      </c>
      <c r="K7" s="4">
        <v>154.15</v>
      </c>
      <c r="L7" s="4">
        <v>154.15</v>
      </c>
      <c r="M7" s="4">
        <v>0.03</v>
      </c>
      <c r="N7" s="4">
        <f t="shared" si="0"/>
        <v>0.03</v>
      </c>
      <c r="O7" s="4">
        <v>0.31</v>
      </c>
      <c r="P7" s="4">
        <f t="shared" si="1"/>
        <v>0.31</v>
      </c>
      <c r="Q7" s="4">
        <v>0.01</v>
      </c>
      <c r="R7" s="4">
        <f t="shared" si="2"/>
        <v>0.01</v>
      </c>
      <c r="S7" s="4">
        <v>0.05</v>
      </c>
      <c r="T7" s="4">
        <f t="shared" si="3"/>
        <v>0.05</v>
      </c>
      <c r="U7" s="4">
        <v>126.27</v>
      </c>
      <c r="V7" s="4">
        <f t="shared" si="4"/>
        <v>126.27</v>
      </c>
      <c r="W7" s="4">
        <v>113.22</v>
      </c>
      <c r="X7" s="4">
        <f t="shared" si="5"/>
        <v>113.22</v>
      </c>
      <c r="Y7" s="4">
        <v>29.92</v>
      </c>
      <c r="Z7" s="4">
        <f t="shared" si="6"/>
        <v>29.92</v>
      </c>
      <c r="AA7" s="4">
        <v>1.03</v>
      </c>
      <c r="AB7" s="4">
        <f t="shared" si="7"/>
        <v>1.03</v>
      </c>
    </row>
    <row r="8" spans="1:28" ht="18" x14ac:dyDescent="0.3">
      <c r="A8" s="16" t="s">
        <v>37</v>
      </c>
      <c r="B8" s="19" t="s">
        <v>38</v>
      </c>
      <c r="C8" s="15">
        <v>10</v>
      </c>
      <c r="D8" s="15">
        <v>10</v>
      </c>
      <c r="E8" s="4">
        <v>0.1</v>
      </c>
      <c r="F8" s="4">
        <v>0.1</v>
      </c>
      <c r="G8" s="4">
        <v>7.2</v>
      </c>
      <c r="H8" s="4">
        <v>7.2</v>
      </c>
      <c r="I8" s="4">
        <v>0.1</v>
      </c>
      <c r="J8" s="4">
        <v>0.1</v>
      </c>
      <c r="K8" s="4">
        <v>66</v>
      </c>
      <c r="L8" s="4">
        <v>66</v>
      </c>
      <c r="M8" s="4">
        <v>0</v>
      </c>
      <c r="N8" s="4">
        <f t="shared" si="0"/>
        <v>0</v>
      </c>
      <c r="O8" s="4">
        <v>0</v>
      </c>
      <c r="P8" s="4">
        <f t="shared" si="1"/>
        <v>0</v>
      </c>
      <c r="Q8" s="4">
        <v>0.1</v>
      </c>
      <c r="R8" s="4">
        <f t="shared" si="2"/>
        <v>0.1</v>
      </c>
      <c r="S8" s="4">
        <v>0.1</v>
      </c>
      <c r="T8" s="4">
        <f t="shared" si="3"/>
        <v>0.1</v>
      </c>
      <c r="U8" s="4">
        <v>2.4</v>
      </c>
      <c r="V8" s="4">
        <f t="shared" si="4"/>
        <v>2.4</v>
      </c>
      <c r="W8" s="4">
        <v>3</v>
      </c>
      <c r="X8" s="4">
        <f t="shared" si="5"/>
        <v>3</v>
      </c>
      <c r="Y8" s="4">
        <v>0.04</v>
      </c>
      <c r="Z8" s="4">
        <f t="shared" si="6"/>
        <v>0.04</v>
      </c>
      <c r="AA8" s="4">
        <v>0.04</v>
      </c>
      <c r="AB8" s="4">
        <f t="shared" si="7"/>
        <v>0.04</v>
      </c>
    </row>
    <row r="9" spans="1:28" ht="18" x14ac:dyDescent="0.3">
      <c r="A9" s="16" t="s">
        <v>149</v>
      </c>
      <c r="B9" s="14" t="s">
        <v>39</v>
      </c>
      <c r="C9" s="15">
        <v>40</v>
      </c>
      <c r="D9" s="15">
        <v>50</v>
      </c>
      <c r="E9" s="4">
        <v>2.4</v>
      </c>
      <c r="F9" s="4">
        <f t="shared" ref="F9" si="8">$D9/$C9*E9</f>
        <v>3</v>
      </c>
      <c r="G9" s="4">
        <v>0.8</v>
      </c>
      <c r="H9" s="4">
        <f t="shared" ref="H9" si="9">$D9/$C9*G9</f>
        <v>1</v>
      </c>
      <c r="I9" s="4">
        <v>16.7</v>
      </c>
      <c r="J9" s="4">
        <f t="shared" ref="J9" si="10">$D9/$C9*I9</f>
        <v>20.875</v>
      </c>
      <c r="K9" s="4">
        <v>85.7</v>
      </c>
      <c r="L9" s="4">
        <f t="shared" ref="L9:V9" si="11">$D9/$C9*K9</f>
        <v>107.125</v>
      </c>
      <c r="M9" s="4">
        <v>0.13</v>
      </c>
      <c r="N9" s="4">
        <f t="shared" si="11"/>
        <v>0.16250000000000001</v>
      </c>
      <c r="O9" s="4">
        <v>0</v>
      </c>
      <c r="P9" s="4">
        <f t="shared" si="11"/>
        <v>0</v>
      </c>
      <c r="Q9" s="4">
        <v>0</v>
      </c>
      <c r="R9" s="4">
        <f t="shared" si="11"/>
        <v>0</v>
      </c>
      <c r="S9" s="4">
        <v>0.34</v>
      </c>
      <c r="T9" s="4">
        <f t="shared" si="11"/>
        <v>0.42500000000000004</v>
      </c>
      <c r="U9" s="4">
        <v>0.01</v>
      </c>
      <c r="V9" s="4">
        <f t="shared" si="11"/>
        <v>1.2500000000000001E-2</v>
      </c>
      <c r="W9" s="4">
        <v>34.799999999999997</v>
      </c>
      <c r="X9" s="4">
        <f t="shared" si="5"/>
        <v>43.5</v>
      </c>
      <c r="Y9" s="4">
        <v>13.2</v>
      </c>
      <c r="Z9" s="4">
        <f t="shared" si="6"/>
        <v>16.5</v>
      </c>
      <c r="AA9" s="4">
        <v>1.01</v>
      </c>
      <c r="AB9" s="4">
        <f t="shared" si="7"/>
        <v>1.2625</v>
      </c>
    </row>
    <row r="10" spans="1:28" s="2" customFormat="1" x14ac:dyDescent="0.3">
      <c r="A10" s="35" t="s">
        <v>19</v>
      </c>
      <c r="B10" s="35"/>
      <c r="C10" s="12"/>
      <c r="D10" s="12"/>
      <c r="E10" s="5">
        <f t="shared" ref="E10:AB10" si="12">SUM(E5:E9)</f>
        <v>17.479999999999997</v>
      </c>
      <c r="F10" s="5">
        <f t="shared" si="12"/>
        <v>14.58</v>
      </c>
      <c r="G10" s="5">
        <f t="shared" si="12"/>
        <v>28.91</v>
      </c>
      <c r="H10" s="5">
        <f t="shared" si="12"/>
        <v>21.29</v>
      </c>
      <c r="I10" s="5">
        <f t="shared" si="12"/>
        <v>82.339999999999989</v>
      </c>
      <c r="J10" s="5">
        <f t="shared" si="12"/>
        <v>88.014999999999986</v>
      </c>
      <c r="K10" s="5">
        <f t="shared" si="12"/>
        <v>634.85</v>
      </c>
      <c r="L10" s="5">
        <f t="shared" si="12"/>
        <v>618.27499999999998</v>
      </c>
      <c r="M10" s="5">
        <f t="shared" si="12"/>
        <v>0.52</v>
      </c>
      <c r="N10" s="5">
        <f t="shared" si="12"/>
        <v>0.27583333333333332</v>
      </c>
      <c r="O10" s="5">
        <f t="shared" si="12"/>
        <v>26.259999999999998</v>
      </c>
      <c r="P10" s="5">
        <f t="shared" si="12"/>
        <v>3.0183333333333331</v>
      </c>
      <c r="Q10" s="5">
        <f t="shared" si="12"/>
        <v>0.39</v>
      </c>
      <c r="R10" s="5">
        <f t="shared" si="12"/>
        <v>0.22111111111111109</v>
      </c>
      <c r="S10" s="5">
        <f t="shared" si="12"/>
        <v>0.66000000000000014</v>
      </c>
      <c r="T10" s="5">
        <f t="shared" si="12"/>
        <v>0.81111111111111123</v>
      </c>
      <c r="U10" s="5">
        <f t="shared" si="12"/>
        <v>344.36999999999995</v>
      </c>
      <c r="V10" s="5">
        <f t="shared" si="12"/>
        <v>428.2519444444444</v>
      </c>
      <c r="W10" s="5">
        <f t="shared" si="12"/>
        <v>232.47000000000003</v>
      </c>
      <c r="X10" s="5">
        <f t="shared" si="12"/>
        <v>272.84500000000003</v>
      </c>
      <c r="Y10" s="5">
        <f t="shared" si="12"/>
        <v>76.67</v>
      </c>
      <c r="Z10" s="5">
        <f t="shared" si="12"/>
        <v>93.001666666666679</v>
      </c>
      <c r="AA10" s="5">
        <f t="shared" si="12"/>
        <v>2.77</v>
      </c>
      <c r="AB10" s="5">
        <f t="shared" si="12"/>
        <v>3.2908333333333335</v>
      </c>
    </row>
    <row r="11" spans="1:28" s="17" customFormat="1" ht="18" x14ac:dyDescent="0.3">
      <c r="A11" s="39" t="s">
        <v>20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36" x14ac:dyDescent="0.3">
      <c r="A12" s="16" t="s">
        <v>138</v>
      </c>
      <c r="B12" s="14" t="s">
        <v>139</v>
      </c>
      <c r="C12" s="15">
        <v>80</v>
      </c>
      <c r="D12" s="15">
        <v>100</v>
      </c>
      <c r="E12" s="4">
        <v>0.6</v>
      </c>
      <c r="F12" s="4">
        <f t="shared" ref="F12:N18" si="13">$D12/$C12*E12</f>
        <v>0.75</v>
      </c>
      <c r="G12" s="4">
        <v>3.6</v>
      </c>
      <c r="H12" s="4">
        <v>4.5</v>
      </c>
      <c r="I12" s="4">
        <v>2.4</v>
      </c>
      <c r="J12" s="4">
        <f t="shared" si="13"/>
        <v>3</v>
      </c>
      <c r="K12" s="4">
        <v>44</v>
      </c>
      <c r="L12" s="4">
        <f t="shared" si="13"/>
        <v>55</v>
      </c>
      <c r="M12" s="4">
        <v>0.02</v>
      </c>
      <c r="N12" s="4">
        <f t="shared" si="13"/>
        <v>2.5000000000000001E-2</v>
      </c>
      <c r="O12" s="4">
        <v>3.99</v>
      </c>
      <c r="P12" s="4">
        <f t="shared" ref="P12:P14" si="14">$D12/$C12*O12</f>
        <v>4.9875000000000007</v>
      </c>
      <c r="Q12" s="4">
        <v>0.03</v>
      </c>
      <c r="R12" s="4">
        <f t="shared" ref="R12:R14" si="15">$D12/$C12*Q12</f>
        <v>3.7499999999999999E-2</v>
      </c>
      <c r="S12" s="4">
        <v>0.01</v>
      </c>
      <c r="T12" s="4">
        <f t="shared" ref="T12:T18" si="16">$D12/$C12*S12</f>
        <v>1.2500000000000001E-2</v>
      </c>
      <c r="U12" s="4">
        <v>3.99</v>
      </c>
      <c r="V12" s="4">
        <f t="shared" ref="V12:V18" si="17">$D12/$C12*U12</f>
        <v>4.9875000000000007</v>
      </c>
      <c r="W12" s="4">
        <v>11.17</v>
      </c>
      <c r="X12" s="4">
        <f t="shared" ref="X12:X18" si="18">$D12/$C12*W12</f>
        <v>13.9625</v>
      </c>
      <c r="Y12" s="4">
        <v>19.149999999999999</v>
      </c>
      <c r="Z12" s="4">
        <f t="shared" ref="Z12:Z18" si="19">$D12/$C12*Y12</f>
        <v>23.9375</v>
      </c>
      <c r="AA12" s="4">
        <v>0.48</v>
      </c>
      <c r="AB12" s="4">
        <f t="shared" ref="AB12:AB18" si="20">$D12/$C12*AA12</f>
        <v>0.6</v>
      </c>
    </row>
    <row r="13" spans="1:28" ht="54" x14ac:dyDescent="0.3">
      <c r="A13" s="16" t="s">
        <v>88</v>
      </c>
      <c r="B13" s="14" t="s">
        <v>79</v>
      </c>
      <c r="C13" s="15" t="s">
        <v>77</v>
      </c>
      <c r="D13" s="15" t="s">
        <v>78</v>
      </c>
      <c r="E13" s="4">
        <v>9.76</v>
      </c>
      <c r="F13" s="4">
        <v>11.71</v>
      </c>
      <c r="G13" s="4">
        <v>6.82</v>
      </c>
      <c r="H13" s="4">
        <v>8.18</v>
      </c>
      <c r="I13" s="4">
        <v>19.010000000000002</v>
      </c>
      <c r="J13" s="4">
        <v>22.81</v>
      </c>
      <c r="K13" s="4">
        <v>175.1</v>
      </c>
      <c r="L13" s="4">
        <v>210.12</v>
      </c>
      <c r="M13" s="4">
        <v>7.0000000000000007E-2</v>
      </c>
      <c r="N13" s="4">
        <v>0.08</v>
      </c>
      <c r="O13" s="4">
        <v>1.48</v>
      </c>
      <c r="P13" s="4">
        <v>1.78</v>
      </c>
      <c r="Q13" s="4">
        <v>1.53</v>
      </c>
      <c r="R13" s="4">
        <v>1.84</v>
      </c>
      <c r="S13" s="4">
        <v>0.11</v>
      </c>
      <c r="T13" s="4">
        <v>0.13</v>
      </c>
      <c r="U13" s="4">
        <v>40.74</v>
      </c>
      <c r="V13" s="4">
        <v>48.89</v>
      </c>
      <c r="W13" s="4">
        <v>163.66999999999999</v>
      </c>
      <c r="X13" s="4">
        <v>196.4</v>
      </c>
      <c r="Y13" s="4">
        <v>28.59</v>
      </c>
      <c r="Z13" s="4">
        <v>31.31</v>
      </c>
      <c r="AA13" s="4">
        <v>1.27</v>
      </c>
      <c r="AB13" s="4">
        <v>1.52</v>
      </c>
    </row>
    <row r="14" spans="1:28" ht="36" x14ac:dyDescent="0.3">
      <c r="A14" s="16" t="s">
        <v>127</v>
      </c>
      <c r="B14" s="14" t="s">
        <v>53</v>
      </c>
      <c r="C14" s="15">
        <v>180</v>
      </c>
      <c r="D14" s="15">
        <v>250</v>
      </c>
      <c r="E14" s="4">
        <v>10.4</v>
      </c>
      <c r="F14" s="4">
        <v>14.4</v>
      </c>
      <c r="G14" s="4">
        <v>6.8</v>
      </c>
      <c r="H14" s="4">
        <v>9.4</v>
      </c>
      <c r="I14" s="4">
        <v>45.4</v>
      </c>
      <c r="J14" s="4">
        <v>63</v>
      </c>
      <c r="K14" s="4">
        <v>288</v>
      </c>
      <c r="L14" s="4">
        <v>401</v>
      </c>
      <c r="M14" s="4">
        <v>0.01</v>
      </c>
      <c r="N14" s="4">
        <f t="shared" si="13"/>
        <v>1.3888888888888888E-2</v>
      </c>
      <c r="O14" s="4">
        <v>0</v>
      </c>
      <c r="P14" s="4">
        <f t="shared" si="14"/>
        <v>0</v>
      </c>
      <c r="Q14" s="4">
        <v>0.09</v>
      </c>
      <c r="R14" s="4">
        <f t="shared" si="15"/>
        <v>0.12499999999999999</v>
      </c>
      <c r="S14" s="4">
        <v>0.05</v>
      </c>
      <c r="T14" s="4">
        <f t="shared" si="16"/>
        <v>6.9444444444444448E-2</v>
      </c>
      <c r="U14" s="4">
        <v>27.22</v>
      </c>
      <c r="V14" s="4">
        <f t="shared" si="17"/>
        <v>37.80555555555555</v>
      </c>
      <c r="W14" s="4">
        <v>245.12</v>
      </c>
      <c r="X14" s="4">
        <f t="shared" si="18"/>
        <v>340.44444444444446</v>
      </c>
      <c r="Y14" s="4">
        <v>16.260000000000002</v>
      </c>
      <c r="Z14" s="4">
        <f t="shared" si="19"/>
        <v>22.583333333333336</v>
      </c>
      <c r="AA14" s="4">
        <v>5.53</v>
      </c>
      <c r="AB14" s="4">
        <f t="shared" si="20"/>
        <v>7.6805555555555554</v>
      </c>
    </row>
    <row r="15" spans="1:28" ht="36" x14ac:dyDescent="0.3">
      <c r="A15" s="16" t="s">
        <v>103</v>
      </c>
      <c r="B15" s="14" t="s">
        <v>73</v>
      </c>
      <c r="C15" s="15">
        <v>60</v>
      </c>
      <c r="D15" s="15">
        <v>80</v>
      </c>
      <c r="E15" s="4">
        <v>16.899999999999999</v>
      </c>
      <c r="F15" s="4">
        <v>22.3</v>
      </c>
      <c r="G15" s="4">
        <v>17.5</v>
      </c>
      <c r="H15" s="4">
        <v>21.4</v>
      </c>
      <c r="I15" s="4">
        <v>3.7</v>
      </c>
      <c r="J15" s="4">
        <v>3.8</v>
      </c>
      <c r="K15" s="4">
        <v>240</v>
      </c>
      <c r="L15" s="4">
        <v>297</v>
      </c>
      <c r="M15" s="4">
        <v>0.04</v>
      </c>
      <c r="N15" s="4">
        <f t="shared" si="13"/>
        <v>5.333333333333333E-2</v>
      </c>
      <c r="O15" s="4">
        <v>0.4</v>
      </c>
      <c r="P15" s="4">
        <v>0.4</v>
      </c>
      <c r="Q15" s="4">
        <v>0.05</v>
      </c>
      <c r="R15" s="4">
        <v>0</v>
      </c>
      <c r="S15" s="4">
        <v>0.02</v>
      </c>
      <c r="T15" s="4">
        <f t="shared" si="16"/>
        <v>2.6666666666666665E-2</v>
      </c>
      <c r="U15" s="4">
        <v>1.94</v>
      </c>
      <c r="V15" s="4">
        <f t="shared" si="17"/>
        <v>2.5866666666666664</v>
      </c>
      <c r="W15" s="4">
        <v>0</v>
      </c>
      <c r="X15" s="4">
        <f t="shared" si="18"/>
        <v>0</v>
      </c>
      <c r="Y15" s="4">
        <v>0</v>
      </c>
      <c r="Z15" s="4">
        <f t="shared" si="19"/>
        <v>0</v>
      </c>
      <c r="AA15" s="4">
        <v>0.76</v>
      </c>
      <c r="AB15" s="4">
        <f t="shared" si="20"/>
        <v>1.0133333333333332</v>
      </c>
    </row>
    <row r="16" spans="1:28" ht="36" x14ac:dyDescent="0.3">
      <c r="A16" s="16" t="s">
        <v>98</v>
      </c>
      <c r="B16" s="14" t="s">
        <v>51</v>
      </c>
      <c r="C16" s="15">
        <v>200</v>
      </c>
      <c r="D16" s="15">
        <v>200</v>
      </c>
      <c r="E16" s="4">
        <v>0.66</v>
      </c>
      <c r="F16" s="4">
        <v>0.66</v>
      </c>
      <c r="G16" s="4">
        <v>0.09</v>
      </c>
      <c r="H16" s="4">
        <v>0.09</v>
      </c>
      <c r="I16" s="4">
        <v>32.01</v>
      </c>
      <c r="J16" s="4">
        <v>32.01</v>
      </c>
      <c r="K16" s="4">
        <v>132.80000000000001</v>
      </c>
      <c r="L16" s="4">
        <v>132.80000000000001</v>
      </c>
      <c r="M16" s="4">
        <v>0.18</v>
      </c>
      <c r="N16" s="4">
        <f t="shared" si="13"/>
        <v>0.18</v>
      </c>
      <c r="O16" s="4">
        <v>0</v>
      </c>
      <c r="P16" s="4">
        <f t="shared" ref="P16:P18" si="21">$D16/$C16*O16</f>
        <v>0</v>
      </c>
      <c r="Q16" s="4">
        <v>1</v>
      </c>
      <c r="R16" s="4">
        <f t="shared" ref="R16:R18" si="22">$D16/$C16*Q16</f>
        <v>1</v>
      </c>
      <c r="S16" s="4">
        <v>1.4</v>
      </c>
      <c r="T16" s="4">
        <f t="shared" si="16"/>
        <v>1.4</v>
      </c>
      <c r="U16" s="4">
        <v>35</v>
      </c>
      <c r="V16" s="4">
        <f t="shared" si="17"/>
        <v>35</v>
      </c>
      <c r="W16" s="4">
        <v>35</v>
      </c>
      <c r="X16" s="4">
        <f t="shared" si="18"/>
        <v>35</v>
      </c>
      <c r="Y16" s="4">
        <v>47</v>
      </c>
      <c r="Z16" s="4">
        <f t="shared" si="19"/>
        <v>47</v>
      </c>
      <c r="AA16" s="4">
        <v>3.9</v>
      </c>
      <c r="AB16" s="4">
        <f t="shared" si="20"/>
        <v>3.9</v>
      </c>
    </row>
    <row r="17" spans="1:28" ht="18" x14ac:dyDescent="0.3">
      <c r="A17" s="16" t="s">
        <v>149</v>
      </c>
      <c r="B17" s="14" t="s">
        <v>39</v>
      </c>
      <c r="C17" s="15">
        <v>40</v>
      </c>
      <c r="D17" s="15">
        <v>50</v>
      </c>
      <c r="E17" s="4">
        <v>2.4</v>
      </c>
      <c r="F17" s="4">
        <f t="shared" ref="F17:F18" si="23">$D17/$C17*E17</f>
        <v>3</v>
      </c>
      <c r="G17" s="4">
        <v>0.8</v>
      </c>
      <c r="H17" s="4">
        <f t="shared" ref="H17:H18" si="24">$D17/$C17*G17</f>
        <v>1</v>
      </c>
      <c r="I17" s="4">
        <v>16.7</v>
      </c>
      <c r="J17" s="4">
        <f t="shared" ref="J17:J18" si="25">$D17/$C17*I17</f>
        <v>20.875</v>
      </c>
      <c r="K17" s="4">
        <v>85.7</v>
      </c>
      <c r="L17" s="4">
        <f t="shared" ref="L17:L18" si="26">$D17/$C17*K17</f>
        <v>107.125</v>
      </c>
      <c r="M17" s="4">
        <v>0.13</v>
      </c>
      <c r="N17" s="4">
        <f t="shared" si="13"/>
        <v>0.16250000000000001</v>
      </c>
      <c r="O17" s="4">
        <v>0</v>
      </c>
      <c r="P17" s="4">
        <f t="shared" si="21"/>
        <v>0</v>
      </c>
      <c r="Q17" s="4">
        <v>0</v>
      </c>
      <c r="R17" s="4">
        <f t="shared" si="22"/>
        <v>0</v>
      </c>
      <c r="S17" s="4">
        <v>0.34</v>
      </c>
      <c r="T17" s="4">
        <f t="shared" si="16"/>
        <v>0.42500000000000004</v>
      </c>
      <c r="U17" s="4">
        <v>0.01</v>
      </c>
      <c r="V17" s="4">
        <f t="shared" si="17"/>
        <v>1.2500000000000001E-2</v>
      </c>
      <c r="W17" s="4">
        <v>34.799999999999997</v>
      </c>
      <c r="X17" s="4">
        <f t="shared" si="18"/>
        <v>43.5</v>
      </c>
      <c r="Y17" s="4">
        <v>13.2</v>
      </c>
      <c r="Z17" s="4">
        <f t="shared" si="19"/>
        <v>16.5</v>
      </c>
      <c r="AA17" s="4">
        <v>1.01</v>
      </c>
      <c r="AB17" s="4">
        <f t="shared" si="20"/>
        <v>1.2625</v>
      </c>
    </row>
    <row r="18" spans="1:28" ht="18" x14ac:dyDescent="0.3">
      <c r="A18" s="16" t="s">
        <v>150</v>
      </c>
      <c r="B18" s="14" t="s">
        <v>45</v>
      </c>
      <c r="C18" s="15">
        <v>40</v>
      </c>
      <c r="D18" s="15">
        <v>60</v>
      </c>
      <c r="E18" s="4">
        <v>2.6</v>
      </c>
      <c r="F18" s="4">
        <f t="shared" si="23"/>
        <v>3.9000000000000004</v>
      </c>
      <c r="G18" s="4">
        <v>0.48</v>
      </c>
      <c r="H18" s="4">
        <f t="shared" si="24"/>
        <v>0.72</v>
      </c>
      <c r="I18" s="4">
        <v>1.05</v>
      </c>
      <c r="J18" s="4">
        <f t="shared" si="25"/>
        <v>1.5750000000000002</v>
      </c>
      <c r="K18" s="4">
        <v>72.400000000000006</v>
      </c>
      <c r="L18" s="4">
        <f t="shared" si="26"/>
        <v>108.60000000000001</v>
      </c>
      <c r="M18" s="4">
        <v>7.0000000000000007E-2</v>
      </c>
      <c r="N18" s="4">
        <f t="shared" si="13"/>
        <v>0.10500000000000001</v>
      </c>
      <c r="O18" s="4">
        <v>0</v>
      </c>
      <c r="P18" s="4">
        <f t="shared" si="21"/>
        <v>0</v>
      </c>
      <c r="Q18" s="4">
        <v>0</v>
      </c>
      <c r="R18" s="4">
        <f t="shared" si="22"/>
        <v>0</v>
      </c>
      <c r="S18" s="4">
        <v>0.5</v>
      </c>
      <c r="T18" s="4">
        <f t="shared" si="16"/>
        <v>0.75</v>
      </c>
      <c r="U18" s="4">
        <v>14</v>
      </c>
      <c r="V18" s="4">
        <f t="shared" si="17"/>
        <v>21</v>
      </c>
      <c r="W18" s="4">
        <v>67.2</v>
      </c>
      <c r="X18" s="4">
        <f t="shared" si="18"/>
        <v>100.80000000000001</v>
      </c>
      <c r="Y18" s="4">
        <v>10</v>
      </c>
      <c r="Z18" s="4">
        <f t="shared" si="19"/>
        <v>15</v>
      </c>
      <c r="AA18" s="4">
        <v>0.31</v>
      </c>
      <c r="AB18" s="4">
        <f t="shared" si="20"/>
        <v>0.46499999999999997</v>
      </c>
    </row>
    <row r="19" spans="1:28" s="2" customFormat="1" x14ac:dyDescent="0.3">
      <c r="A19" s="35" t="s">
        <v>19</v>
      </c>
      <c r="B19" s="35"/>
      <c r="C19" s="12"/>
      <c r="D19" s="12"/>
      <c r="E19" s="5">
        <f t="shared" ref="E19:AB19" si="27">SUM(E12:E18)</f>
        <v>43.319999999999993</v>
      </c>
      <c r="F19" s="5">
        <f t="shared" si="27"/>
        <v>56.719999999999992</v>
      </c>
      <c r="G19" s="5">
        <f t="shared" si="27"/>
        <v>36.089999999999996</v>
      </c>
      <c r="H19" s="5">
        <f t="shared" si="27"/>
        <v>45.29</v>
      </c>
      <c r="I19" s="5">
        <f t="shared" si="27"/>
        <v>120.27000000000001</v>
      </c>
      <c r="J19" s="5">
        <f t="shared" si="27"/>
        <v>147.07</v>
      </c>
      <c r="K19" s="5">
        <f t="shared" si="27"/>
        <v>1038.0000000000002</v>
      </c>
      <c r="L19" s="5">
        <f t="shared" si="27"/>
        <v>1311.645</v>
      </c>
      <c r="M19" s="5">
        <f t="shared" si="27"/>
        <v>0.52</v>
      </c>
      <c r="N19" s="5">
        <f t="shared" si="27"/>
        <v>0.61972222222222217</v>
      </c>
      <c r="O19" s="5">
        <f t="shared" si="27"/>
        <v>5.870000000000001</v>
      </c>
      <c r="P19" s="5">
        <f t="shared" si="27"/>
        <v>7.1675000000000013</v>
      </c>
      <c r="Q19" s="5">
        <f t="shared" si="27"/>
        <v>2.7</v>
      </c>
      <c r="R19" s="5">
        <f t="shared" si="27"/>
        <v>3.0024999999999999</v>
      </c>
      <c r="S19" s="5">
        <f t="shared" si="27"/>
        <v>2.4299999999999997</v>
      </c>
      <c r="T19" s="5">
        <f t="shared" si="27"/>
        <v>2.8136111111111113</v>
      </c>
      <c r="U19" s="5">
        <f t="shared" si="27"/>
        <v>122.9</v>
      </c>
      <c r="V19" s="5">
        <f t="shared" si="27"/>
        <v>150.2822222222222</v>
      </c>
      <c r="W19" s="5">
        <f t="shared" si="27"/>
        <v>556.96</v>
      </c>
      <c r="X19" s="5">
        <f t="shared" si="27"/>
        <v>730.10694444444448</v>
      </c>
      <c r="Y19" s="5">
        <f t="shared" si="27"/>
        <v>134.19999999999999</v>
      </c>
      <c r="Z19" s="5">
        <f t="shared" si="27"/>
        <v>156.33083333333335</v>
      </c>
      <c r="AA19" s="5">
        <f t="shared" si="27"/>
        <v>13.260000000000002</v>
      </c>
      <c r="AB19" s="5">
        <f t="shared" si="27"/>
        <v>16.441388888888888</v>
      </c>
    </row>
    <row r="20" spans="1:28" s="2" customFormat="1" x14ac:dyDescent="0.3">
      <c r="A20" s="35" t="s">
        <v>21</v>
      </c>
      <c r="B20" s="35"/>
      <c r="C20" s="12"/>
      <c r="D20" s="12"/>
      <c r="E20" s="5">
        <f t="shared" ref="E20:AB20" si="28">SUM(E10+E19)</f>
        <v>60.79999999999999</v>
      </c>
      <c r="F20" s="5">
        <f t="shared" si="28"/>
        <v>71.3</v>
      </c>
      <c r="G20" s="5">
        <f t="shared" si="28"/>
        <v>65</v>
      </c>
      <c r="H20" s="5">
        <f t="shared" si="28"/>
        <v>66.58</v>
      </c>
      <c r="I20" s="5">
        <f t="shared" si="28"/>
        <v>202.61</v>
      </c>
      <c r="J20" s="5">
        <f t="shared" si="28"/>
        <v>235.08499999999998</v>
      </c>
      <c r="K20" s="5">
        <f t="shared" si="28"/>
        <v>1672.8500000000004</v>
      </c>
      <c r="L20" s="5">
        <f t="shared" si="28"/>
        <v>1929.92</v>
      </c>
      <c r="M20" s="5">
        <f t="shared" si="28"/>
        <v>1.04</v>
      </c>
      <c r="N20" s="5">
        <f t="shared" si="28"/>
        <v>0.89555555555555544</v>
      </c>
      <c r="O20" s="5">
        <f t="shared" si="28"/>
        <v>32.129999999999995</v>
      </c>
      <c r="P20" s="5">
        <f t="shared" si="28"/>
        <v>10.185833333333335</v>
      </c>
      <c r="Q20" s="5">
        <f t="shared" si="28"/>
        <v>3.0900000000000003</v>
      </c>
      <c r="R20" s="5">
        <f t="shared" si="28"/>
        <v>3.223611111111111</v>
      </c>
      <c r="S20" s="5">
        <f t="shared" si="28"/>
        <v>3.09</v>
      </c>
      <c r="T20" s="5">
        <f t="shared" si="28"/>
        <v>3.6247222222222226</v>
      </c>
      <c r="U20" s="5">
        <f t="shared" si="28"/>
        <v>467.27</v>
      </c>
      <c r="V20" s="5">
        <f t="shared" si="28"/>
        <v>578.53416666666658</v>
      </c>
      <c r="W20" s="5">
        <f t="shared" si="28"/>
        <v>789.43000000000006</v>
      </c>
      <c r="X20" s="5">
        <f t="shared" si="28"/>
        <v>1002.9519444444445</v>
      </c>
      <c r="Y20" s="5">
        <f t="shared" si="28"/>
        <v>210.87</v>
      </c>
      <c r="Z20" s="5">
        <f t="shared" si="28"/>
        <v>249.33250000000004</v>
      </c>
      <c r="AA20" s="5">
        <f t="shared" si="28"/>
        <v>16.03</v>
      </c>
      <c r="AB20" s="5">
        <f t="shared" si="28"/>
        <v>19.732222222222219</v>
      </c>
    </row>
  </sheetData>
  <mergeCells count="23">
    <mergeCell ref="W2:X2"/>
    <mergeCell ref="Y2:Z2"/>
    <mergeCell ref="M2:N2"/>
    <mergeCell ref="O2:P2"/>
    <mergeCell ref="Q2:R2"/>
    <mergeCell ref="S2:T2"/>
    <mergeCell ref="U2:V2"/>
    <mergeCell ref="AA2:AB2"/>
    <mergeCell ref="A20:B20"/>
    <mergeCell ref="A4:AB4"/>
    <mergeCell ref="A10:B10"/>
    <mergeCell ref="A11:AB11"/>
    <mergeCell ref="A19:B19"/>
    <mergeCell ref="A1:A3"/>
    <mergeCell ref="B1:B3"/>
    <mergeCell ref="C1:D2"/>
    <mergeCell ref="E2:F2"/>
    <mergeCell ref="G2:H2"/>
    <mergeCell ref="I2:J2"/>
    <mergeCell ref="E1:J1"/>
    <mergeCell ref="K1:L2"/>
    <mergeCell ref="M1:T1"/>
    <mergeCell ref="U1:AB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workbookViewId="0">
      <selection activeCell="H19" sqref="H19"/>
    </sheetView>
  </sheetViews>
  <sheetFormatPr defaultColWidth="9.109375" defaultRowHeight="14.4" x14ac:dyDescent="0.3"/>
  <cols>
    <col min="1" max="1" width="9.109375" style="1"/>
    <col min="2" max="2" width="22.5546875" style="1" customWidth="1"/>
    <col min="3" max="3" width="6.44140625" style="1" customWidth="1"/>
    <col min="4" max="4" width="6.5546875" style="1" customWidth="1"/>
    <col min="5" max="5" width="6.33203125" style="1" customWidth="1"/>
    <col min="6" max="6" width="5.88671875" style="1" customWidth="1"/>
    <col min="7" max="7" width="6.5546875" style="1" customWidth="1"/>
    <col min="8" max="8" width="6.44140625" style="1" customWidth="1"/>
    <col min="9" max="10" width="6.6640625" style="1" customWidth="1"/>
    <col min="11" max="11" width="8" style="1" customWidth="1"/>
    <col min="12" max="12" width="7.88671875" style="1" customWidth="1"/>
    <col min="13" max="13" width="5.5546875" style="1" customWidth="1"/>
    <col min="14" max="21" width="6.6640625" style="1" customWidth="1"/>
    <col min="22" max="22" width="7.6640625" style="1" customWidth="1"/>
    <col min="23" max="23" width="7.5546875" style="1" customWidth="1"/>
    <col min="24" max="25" width="7.33203125" style="1" customWidth="1"/>
    <col min="26" max="26" width="6.6640625" style="1" customWidth="1"/>
    <col min="27" max="27" width="5.88671875" style="1" customWidth="1"/>
    <col min="28" max="28" width="6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40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140</v>
      </c>
      <c r="B5" s="14" t="s">
        <v>32</v>
      </c>
      <c r="C5" s="15">
        <v>180</v>
      </c>
      <c r="D5" s="15">
        <v>250</v>
      </c>
      <c r="E5" s="4">
        <v>4.5</v>
      </c>
      <c r="F5" s="4">
        <v>6.3</v>
      </c>
      <c r="G5" s="4">
        <v>7.2</v>
      </c>
      <c r="H5" s="4">
        <v>10</v>
      </c>
      <c r="I5" s="4">
        <v>27.6</v>
      </c>
      <c r="J5" s="4">
        <v>38.4</v>
      </c>
      <c r="K5" s="4">
        <v>194</v>
      </c>
      <c r="L5" s="4">
        <v>270</v>
      </c>
      <c r="M5" s="4">
        <v>0.1</v>
      </c>
      <c r="N5" s="4">
        <f>$D5/$C5*M5</f>
        <v>0.1388888888888889</v>
      </c>
      <c r="O5" s="4">
        <v>2.6</v>
      </c>
      <c r="P5" s="4">
        <f>$D5/$C5*O5</f>
        <v>3.6111111111111112</v>
      </c>
      <c r="Q5" s="4">
        <v>0.16</v>
      </c>
      <c r="R5" s="4">
        <f>$D5/$C5*Q5</f>
        <v>0.22222222222222221</v>
      </c>
      <c r="S5" s="4">
        <v>3</v>
      </c>
      <c r="T5" s="4">
        <f>$D5/$C5*S5</f>
        <v>4.1666666666666661</v>
      </c>
      <c r="U5" s="4">
        <v>241.76</v>
      </c>
      <c r="V5" s="4">
        <f>$D5/$C5*U5</f>
        <v>335.77777777777777</v>
      </c>
      <c r="W5" s="4">
        <v>232.06</v>
      </c>
      <c r="X5" s="4">
        <f>$D5/$C5*W5</f>
        <v>322.30555555555554</v>
      </c>
      <c r="Y5" s="4">
        <v>45.08</v>
      </c>
      <c r="Z5" s="4">
        <f>$D5/$C5*Y5</f>
        <v>62.611111111111107</v>
      </c>
      <c r="AA5" s="4">
        <v>0.51</v>
      </c>
      <c r="AB5" s="4">
        <f>$D5/$C5*AA5</f>
        <v>0.70833333333333337</v>
      </c>
    </row>
    <row r="6" spans="1:28" ht="18" x14ac:dyDescent="0.3">
      <c r="A6" s="16" t="s">
        <v>33</v>
      </c>
      <c r="B6" s="14" t="s">
        <v>34</v>
      </c>
      <c r="C6" s="15">
        <v>20</v>
      </c>
      <c r="D6" s="15">
        <v>30</v>
      </c>
      <c r="E6" s="4">
        <v>1.39</v>
      </c>
      <c r="F6" s="4">
        <v>2.19</v>
      </c>
      <c r="G6" s="4">
        <v>1.77</v>
      </c>
      <c r="H6" s="4">
        <f>$D6/$C6*G6</f>
        <v>2.6550000000000002</v>
      </c>
      <c r="I6" s="4">
        <v>0</v>
      </c>
      <c r="J6" s="4">
        <v>0</v>
      </c>
      <c r="K6" s="4">
        <v>21.84</v>
      </c>
      <c r="L6" s="4">
        <v>32.76</v>
      </c>
      <c r="M6" s="4">
        <v>0.01</v>
      </c>
      <c r="N6" s="4">
        <f t="shared" ref="N6:V10" si="0">$D6/$C6*M6</f>
        <v>1.4999999999999999E-2</v>
      </c>
      <c r="O6" s="4">
        <v>0.18</v>
      </c>
      <c r="P6" s="4">
        <f t="shared" ref="P6:P9" si="1">$D6/$C6*O6</f>
        <v>0.27</v>
      </c>
      <c r="Q6" s="4">
        <v>0.05</v>
      </c>
      <c r="R6" s="4">
        <f t="shared" ref="R6:R9" si="2">$D6/$C6*Q6</f>
        <v>7.5000000000000011E-2</v>
      </c>
      <c r="S6" s="4">
        <v>0.12</v>
      </c>
      <c r="T6" s="4">
        <f t="shared" ref="T6:T9" si="3">$D6/$C6*S6</f>
        <v>0.18</v>
      </c>
      <c r="U6" s="4">
        <v>210</v>
      </c>
      <c r="V6" s="4">
        <f t="shared" ref="V6:V9" si="4">$D6/$C6*U6</f>
        <v>315</v>
      </c>
      <c r="W6" s="4">
        <v>210</v>
      </c>
      <c r="X6" s="4">
        <f t="shared" ref="X6:X10" si="5">$D6/$C6*W6</f>
        <v>315</v>
      </c>
      <c r="Y6" s="4">
        <v>9.9</v>
      </c>
      <c r="Z6" s="4">
        <f t="shared" ref="Z6:Z10" si="6">$D6/$C6*Y6</f>
        <v>14.850000000000001</v>
      </c>
      <c r="AA6" s="4">
        <v>0.24</v>
      </c>
      <c r="AB6" s="4">
        <f t="shared" ref="AB6:AB10" si="7">$D6/$C6*AA6</f>
        <v>0.36</v>
      </c>
    </row>
    <row r="7" spans="1:28" ht="90" x14ac:dyDescent="0.3">
      <c r="A7" s="16"/>
      <c r="B7" s="23" t="s">
        <v>80</v>
      </c>
      <c r="C7" s="20" t="s">
        <v>81</v>
      </c>
      <c r="D7" s="24"/>
      <c r="E7" s="25">
        <v>5.6</v>
      </c>
      <c r="F7" s="24"/>
      <c r="G7" s="25">
        <v>6.4</v>
      </c>
      <c r="H7" s="24"/>
      <c r="I7" s="25">
        <v>10</v>
      </c>
      <c r="J7" s="24"/>
      <c r="K7" s="25">
        <v>120</v>
      </c>
      <c r="L7" s="24"/>
      <c r="M7" s="25">
        <v>0.3</v>
      </c>
      <c r="N7" s="24"/>
      <c r="O7" s="25">
        <v>24</v>
      </c>
      <c r="P7" s="24"/>
      <c r="Q7" s="25">
        <v>0.2</v>
      </c>
      <c r="R7" s="24"/>
      <c r="S7" s="25">
        <v>0</v>
      </c>
      <c r="T7" s="24"/>
      <c r="U7" s="25">
        <v>0</v>
      </c>
      <c r="V7" s="24"/>
      <c r="W7" s="25">
        <v>0</v>
      </c>
      <c r="X7" s="24"/>
      <c r="Y7" s="25">
        <v>0</v>
      </c>
      <c r="Z7" s="24"/>
      <c r="AA7" s="25">
        <v>0</v>
      </c>
      <c r="AB7" s="24"/>
    </row>
    <row r="8" spans="1:28" ht="36" x14ac:dyDescent="0.3">
      <c r="A8" s="16" t="s">
        <v>36</v>
      </c>
      <c r="B8" s="14" t="s">
        <v>35</v>
      </c>
      <c r="C8" s="15">
        <v>200</v>
      </c>
      <c r="D8" s="15">
        <v>200</v>
      </c>
      <c r="E8" s="4">
        <v>3.78</v>
      </c>
      <c r="F8" s="4">
        <v>3.78</v>
      </c>
      <c r="G8" s="4">
        <v>3.91</v>
      </c>
      <c r="H8" s="4">
        <f>$D8/$C8*G8</f>
        <v>3.91</v>
      </c>
      <c r="I8" s="4">
        <v>26.04</v>
      </c>
      <c r="J8" s="4">
        <v>26.04</v>
      </c>
      <c r="K8" s="4">
        <v>154.15</v>
      </c>
      <c r="L8" s="4">
        <v>154.15</v>
      </c>
      <c r="M8" s="4">
        <v>0.03</v>
      </c>
      <c r="N8" s="4">
        <f t="shared" si="0"/>
        <v>0.03</v>
      </c>
      <c r="O8" s="4">
        <v>0.31</v>
      </c>
      <c r="P8" s="4">
        <f t="shared" si="1"/>
        <v>0.31</v>
      </c>
      <c r="Q8" s="4">
        <v>0.01</v>
      </c>
      <c r="R8" s="4">
        <f t="shared" si="2"/>
        <v>0.01</v>
      </c>
      <c r="S8" s="4">
        <v>0.05</v>
      </c>
      <c r="T8" s="4">
        <f t="shared" si="3"/>
        <v>0.05</v>
      </c>
      <c r="U8" s="4">
        <v>126.27</v>
      </c>
      <c r="V8" s="4">
        <f t="shared" si="4"/>
        <v>126.27</v>
      </c>
      <c r="W8" s="4">
        <v>113.22</v>
      </c>
      <c r="X8" s="4">
        <f t="shared" si="5"/>
        <v>113.22</v>
      </c>
      <c r="Y8" s="4">
        <v>29.92</v>
      </c>
      <c r="Z8" s="4">
        <f t="shared" si="6"/>
        <v>29.92</v>
      </c>
      <c r="AA8" s="4">
        <v>1.03</v>
      </c>
      <c r="AB8" s="4">
        <f t="shared" si="7"/>
        <v>1.03</v>
      </c>
    </row>
    <row r="9" spans="1:28" ht="18" x14ac:dyDescent="0.3">
      <c r="A9" s="16" t="s">
        <v>37</v>
      </c>
      <c r="B9" s="14" t="s">
        <v>38</v>
      </c>
      <c r="C9" s="15">
        <v>10</v>
      </c>
      <c r="D9" s="15">
        <v>10</v>
      </c>
      <c r="E9" s="4">
        <v>0.1</v>
      </c>
      <c r="F9" s="4">
        <v>0.1</v>
      </c>
      <c r="G9" s="4">
        <v>7.2</v>
      </c>
      <c r="H9" s="4">
        <f t="shared" ref="H9" si="8">$D9/$C9*G9</f>
        <v>7.2</v>
      </c>
      <c r="I9" s="4">
        <v>0.1</v>
      </c>
      <c r="J9" s="4">
        <v>0.1</v>
      </c>
      <c r="K9" s="4">
        <v>66</v>
      </c>
      <c r="L9" s="4">
        <v>66</v>
      </c>
      <c r="M9" s="4">
        <v>0</v>
      </c>
      <c r="N9" s="4">
        <f t="shared" si="0"/>
        <v>0</v>
      </c>
      <c r="O9" s="4">
        <v>0</v>
      </c>
      <c r="P9" s="4">
        <f t="shared" si="1"/>
        <v>0</v>
      </c>
      <c r="Q9" s="4">
        <v>0.1</v>
      </c>
      <c r="R9" s="4">
        <f t="shared" si="2"/>
        <v>0.1</v>
      </c>
      <c r="S9" s="4">
        <v>0.1</v>
      </c>
      <c r="T9" s="4">
        <f t="shared" si="3"/>
        <v>0.1</v>
      </c>
      <c r="U9" s="4">
        <v>2.4</v>
      </c>
      <c r="V9" s="4">
        <f t="shared" si="4"/>
        <v>2.4</v>
      </c>
      <c r="W9" s="4">
        <v>3</v>
      </c>
      <c r="X9" s="4">
        <f t="shared" si="5"/>
        <v>3</v>
      </c>
      <c r="Y9" s="4">
        <v>0.04</v>
      </c>
      <c r="Z9" s="4">
        <f t="shared" si="6"/>
        <v>0.04</v>
      </c>
      <c r="AA9" s="4">
        <v>0.04</v>
      </c>
      <c r="AB9" s="4">
        <f t="shared" si="7"/>
        <v>0.04</v>
      </c>
    </row>
    <row r="10" spans="1:28" ht="18" x14ac:dyDescent="0.3">
      <c r="A10" s="16" t="s">
        <v>149</v>
      </c>
      <c r="B10" s="14" t="s">
        <v>39</v>
      </c>
      <c r="C10" s="15">
        <v>40</v>
      </c>
      <c r="D10" s="15">
        <v>50</v>
      </c>
      <c r="E10" s="4">
        <v>2.4</v>
      </c>
      <c r="F10" s="4">
        <v>3.07</v>
      </c>
      <c r="G10" s="4">
        <v>0.8</v>
      </c>
      <c r="H10" s="4">
        <v>1.07</v>
      </c>
      <c r="I10" s="4">
        <v>16.7</v>
      </c>
      <c r="J10" s="4">
        <v>20.9</v>
      </c>
      <c r="K10" s="4">
        <v>85.7</v>
      </c>
      <c r="L10" s="4">
        <v>107.2</v>
      </c>
      <c r="M10" s="4">
        <v>0.13</v>
      </c>
      <c r="N10" s="4">
        <f t="shared" si="0"/>
        <v>0.16250000000000001</v>
      </c>
      <c r="O10" s="4">
        <v>0</v>
      </c>
      <c r="P10" s="4">
        <f t="shared" si="0"/>
        <v>0</v>
      </c>
      <c r="Q10" s="4">
        <v>0</v>
      </c>
      <c r="R10" s="4">
        <f t="shared" si="0"/>
        <v>0</v>
      </c>
      <c r="S10" s="4">
        <v>0.34</v>
      </c>
      <c r="T10" s="4">
        <f t="shared" si="0"/>
        <v>0.42500000000000004</v>
      </c>
      <c r="U10" s="4">
        <v>0.01</v>
      </c>
      <c r="V10" s="4">
        <f t="shared" si="0"/>
        <v>1.2500000000000001E-2</v>
      </c>
      <c r="W10" s="4">
        <v>34.799999999999997</v>
      </c>
      <c r="X10" s="4">
        <f t="shared" si="5"/>
        <v>43.5</v>
      </c>
      <c r="Y10" s="4">
        <v>13.2</v>
      </c>
      <c r="Z10" s="4">
        <f t="shared" si="6"/>
        <v>16.5</v>
      </c>
      <c r="AA10" s="4">
        <v>1.01</v>
      </c>
      <c r="AB10" s="4">
        <f t="shared" si="7"/>
        <v>1.2625</v>
      </c>
    </row>
    <row r="11" spans="1:28" s="2" customFormat="1" x14ac:dyDescent="0.3">
      <c r="A11" s="35" t="s">
        <v>19</v>
      </c>
      <c r="B11" s="35"/>
      <c r="C11" s="5"/>
      <c r="D11" s="5"/>
      <c r="E11" s="5">
        <f t="shared" ref="E11:AB11" si="9">SUM(E5:E10)</f>
        <v>17.769999999999996</v>
      </c>
      <c r="F11" s="5">
        <f t="shared" si="9"/>
        <v>15.44</v>
      </c>
      <c r="G11" s="5">
        <f t="shared" si="9"/>
        <v>27.28</v>
      </c>
      <c r="H11" s="5">
        <f t="shared" si="9"/>
        <v>24.835000000000001</v>
      </c>
      <c r="I11" s="5">
        <f t="shared" si="9"/>
        <v>80.44</v>
      </c>
      <c r="J11" s="5">
        <f t="shared" si="9"/>
        <v>85.44</v>
      </c>
      <c r="K11" s="5">
        <f t="shared" si="9"/>
        <v>641.69000000000005</v>
      </c>
      <c r="L11" s="5">
        <f t="shared" si="9"/>
        <v>630.11</v>
      </c>
      <c r="M11" s="5">
        <f t="shared" si="9"/>
        <v>0.56999999999999995</v>
      </c>
      <c r="N11" s="5">
        <f t="shared" si="9"/>
        <v>0.34638888888888891</v>
      </c>
      <c r="O11" s="5">
        <f t="shared" si="9"/>
        <v>27.09</v>
      </c>
      <c r="P11" s="5">
        <f t="shared" si="9"/>
        <v>4.1911111111111108</v>
      </c>
      <c r="Q11" s="5">
        <f t="shared" si="9"/>
        <v>0.52</v>
      </c>
      <c r="R11" s="5">
        <f t="shared" si="9"/>
        <v>0.40722222222222226</v>
      </c>
      <c r="S11" s="5">
        <f t="shared" si="9"/>
        <v>3.61</v>
      </c>
      <c r="T11" s="5">
        <f t="shared" si="9"/>
        <v>4.9216666666666651</v>
      </c>
      <c r="U11" s="5">
        <f t="shared" si="9"/>
        <v>580.43999999999994</v>
      </c>
      <c r="V11" s="5">
        <f t="shared" si="9"/>
        <v>779.46027777777783</v>
      </c>
      <c r="W11" s="5">
        <f t="shared" si="9"/>
        <v>593.07999999999993</v>
      </c>
      <c r="X11" s="5">
        <f t="shared" si="9"/>
        <v>797.02555555555557</v>
      </c>
      <c r="Y11" s="5">
        <f t="shared" si="9"/>
        <v>98.140000000000015</v>
      </c>
      <c r="Z11" s="5">
        <f t="shared" si="9"/>
        <v>123.92111111111112</v>
      </c>
      <c r="AA11" s="5">
        <f t="shared" si="9"/>
        <v>2.83</v>
      </c>
      <c r="AB11" s="5">
        <f t="shared" si="9"/>
        <v>3.4008333333333338</v>
      </c>
    </row>
    <row r="12" spans="1:28" ht="18" x14ac:dyDescent="0.3">
      <c r="A12" s="39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ht="36" x14ac:dyDescent="0.3">
      <c r="A13" s="16" t="s">
        <v>120</v>
      </c>
      <c r="B13" s="14" t="s">
        <v>62</v>
      </c>
      <c r="C13" s="15">
        <v>80</v>
      </c>
      <c r="D13" s="15">
        <v>100</v>
      </c>
      <c r="E13" s="4">
        <v>0.7</v>
      </c>
      <c r="F13" s="4">
        <v>0.9</v>
      </c>
      <c r="G13" s="4">
        <v>3.6</v>
      </c>
      <c r="H13" s="4">
        <v>4.5</v>
      </c>
      <c r="I13" s="4">
        <v>3.6</v>
      </c>
      <c r="J13" s="4">
        <v>4.5</v>
      </c>
      <c r="K13" s="4">
        <v>51</v>
      </c>
      <c r="L13" s="4">
        <v>63</v>
      </c>
      <c r="M13" s="4">
        <v>0.06</v>
      </c>
      <c r="N13" s="4">
        <f>$D13/$C13*M13</f>
        <v>7.4999999999999997E-2</v>
      </c>
      <c r="O13" s="4">
        <v>25</v>
      </c>
      <c r="P13" s="4">
        <f>$D13/$C13*O13</f>
        <v>31.25</v>
      </c>
      <c r="Q13" s="4">
        <v>1.2</v>
      </c>
      <c r="R13" s="4">
        <f>$D13/$C13*Q13</f>
        <v>1.5</v>
      </c>
      <c r="S13" s="4">
        <v>0.04</v>
      </c>
      <c r="T13" s="4">
        <f>$D13/$C13*S13</f>
        <v>0.05</v>
      </c>
      <c r="U13" s="4">
        <v>14</v>
      </c>
      <c r="V13" s="4">
        <f>$D13/$C13*U13</f>
        <v>17.5</v>
      </c>
      <c r="W13" s="4">
        <v>26</v>
      </c>
      <c r="X13" s="4">
        <f>$D13/$C13*W13</f>
        <v>32.5</v>
      </c>
      <c r="Y13" s="4">
        <v>20</v>
      </c>
      <c r="Z13" s="4">
        <f>$D13/$C13*Y13</f>
        <v>25</v>
      </c>
      <c r="AA13" s="4">
        <v>0.9</v>
      </c>
      <c r="AB13" s="4">
        <f>$D13/$C13*AA13</f>
        <v>1.125</v>
      </c>
    </row>
    <row r="14" spans="1:28" ht="40.5" customHeight="1" x14ac:dyDescent="0.3">
      <c r="A14" s="16" t="s">
        <v>41</v>
      </c>
      <c r="B14" s="14" t="s">
        <v>42</v>
      </c>
      <c r="C14" s="15">
        <v>250</v>
      </c>
      <c r="D14" s="15">
        <v>300</v>
      </c>
      <c r="E14" s="4">
        <v>2.34</v>
      </c>
      <c r="F14" s="4">
        <v>2.81</v>
      </c>
      <c r="G14" s="4">
        <v>3.89</v>
      </c>
      <c r="H14" s="4">
        <v>4.67</v>
      </c>
      <c r="I14" s="4">
        <v>13.61</v>
      </c>
      <c r="J14" s="4">
        <v>16.329999999999998</v>
      </c>
      <c r="K14" s="4">
        <v>98.79</v>
      </c>
      <c r="L14" s="4">
        <v>118.5</v>
      </c>
      <c r="M14" s="4">
        <v>0.1</v>
      </c>
      <c r="N14" s="4">
        <f t="shared" ref="N14:N17" si="10">$D14/$C14*M14</f>
        <v>0.12</v>
      </c>
      <c r="O14" s="4">
        <v>8.41</v>
      </c>
      <c r="P14" s="4">
        <f t="shared" ref="P14:P17" si="11">$D14/$C14*O14</f>
        <v>10.092000000000001</v>
      </c>
      <c r="Q14" s="4">
        <v>0.24</v>
      </c>
      <c r="R14" s="4">
        <f t="shared" ref="R14:R17" si="12">$D14/$C14*Q14</f>
        <v>0.28799999999999998</v>
      </c>
      <c r="S14" s="4">
        <v>0.21</v>
      </c>
      <c r="T14" s="4">
        <f t="shared" ref="T14:T17" si="13">$D14/$C14*S14</f>
        <v>0.252</v>
      </c>
      <c r="U14" s="4">
        <v>18.43</v>
      </c>
      <c r="V14" s="4">
        <f t="shared" ref="V14:V17" si="14">$D14/$C14*U14</f>
        <v>22.116</v>
      </c>
      <c r="W14" s="4">
        <v>59.12</v>
      </c>
      <c r="X14" s="4">
        <f t="shared" ref="X14:X17" si="15">$D14/$C14*W14</f>
        <v>70.943999999999988</v>
      </c>
      <c r="Y14" s="4">
        <v>22.52</v>
      </c>
      <c r="Z14" s="4">
        <f t="shared" ref="Z14:Z17" si="16">$D14/$C14*Y14</f>
        <v>27.023999999999997</v>
      </c>
      <c r="AA14" s="4">
        <v>0.8</v>
      </c>
      <c r="AB14" s="4">
        <f t="shared" ref="AB14:AB17" si="17">$D14/$C14*AA14</f>
        <v>0.96</v>
      </c>
    </row>
    <row r="15" spans="1:28" ht="36" x14ac:dyDescent="0.3">
      <c r="A15" s="16" t="s">
        <v>93</v>
      </c>
      <c r="B15" s="14" t="s">
        <v>94</v>
      </c>
      <c r="C15" s="15" t="s">
        <v>145</v>
      </c>
      <c r="D15" s="15" t="s">
        <v>102</v>
      </c>
      <c r="E15" s="4">
        <v>19.3</v>
      </c>
      <c r="F15" s="4">
        <v>25.4</v>
      </c>
      <c r="G15" s="4">
        <v>19.899999999999999</v>
      </c>
      <c r="H15" s="4">
        <v>25.8</v>
      </c>
      <c r="I15" s="4">
        <v>18.899999999999999</v>
      </c>
      <c r="J15" s="4">
        <v>23</v>
      </c>
      <c r="K15" s="4">
        <v>334</v>
      </c>
      <c r="L15" s="4">
        <v>429</v>
      </c>
      <c r="M15" s="4">
        <v>0.08</v>
      </c>
      <c r="N15" s="4">
        <v>0.1</v>
      </c>
      <c r="O15" s="4">
        <v>0.4</v>
      </c>
      <c r="P15" s="4">
        <v>0.5</v>
      </c>
      <c r="Q15" s="4">
        <v>0.05</v>
      </c>
      <c r="R15" s="4">
        <v>0.06</v>
      </c>
      <c r="S15" s="4">
        <v>0.76</v>
      </c>
      <c r="T15" s="4">
        <v>0.95</v>
      </c>
      <c r="U15" s="4">
        <v>32.729999999999997</v>
      </c>
      <c r="V15" s="4">
        <v>40.909999999999997</v>
      </c>
      <c r="W15" s="4">
        <v>147.53</v>
      </c>
      <c r="X15" s="4">
        <v>184.41</v>
      </c>
      <c r="Y15" s="4">
        <v>23</v>
      </c>
      <c r="Z15" s="4">
        <v>28.75</v>
      </c>
      <c r="AA15" s="4">
        <v>0.66</v>
      </c>
      <c r="AB15" s="4">
        <v>0.83</v>
      </c>
    </row>
    <row r="16" spans="1:28" ht="18" x14ac:dyDescent="0.3">
      <c r="A16" s="16" t="s">
        <v>95</v>
      </c>
      <c r="B16" s="14" t="s">
        <v>44</v>
      </c>
      <c r="C16" s="15">
        <v>200</v>
      </c>
      <c r="D16" s="15">
        <v>200</v>
      </c>
      <c r="E16" s="4">
        <v>2</v>
      </c>
      <c r="F16" s="4">
        <v>2</v>
      </c>
      <c r="G16" s="4">
        <v>0.2</v>
      </c>
      <c r="H16" s="4">
        <v>0.2</v>
      </c>
      <c r="I16" s="4">
        <v>5.8</v>
      </c>
      <c r="J16" s="4">
        <v>5.8</v>
      </c>
      <c r="K16" s="4">
        <v>36</v>
      </c>
      <c r="L16" s="4">
        <v>36</v>
      </c>
      <c r="M16" s="4">
        <v>0.02</v>
      </c>
      <c r="N16" s="4">
        <f t="shared" si="10"/>
        <v>0.02</v>
      </c>
      <c r="O16" s="4">
        <v>4</v>
      </c>
      <c r="P16" s="4">
        <f t="shared" si="11"/>
        <v>4</v>
      </c>
      <c r="Q16" s="4">
        <v>0</v>
      </c>
      <c r="R16" s="4">
        <f t="shared" si="12"/>
        <v>0</v>
      </c>
      <c r="S16" s="4">
        <v>0.2</v>
      </c>
      <c r="T16" s="4">
        <f t="shared" si="13"/>
        <v>0.2</v>
      </c>
      <c r="U16" s="4">
        <v>14</v>
      </c>
      <c r="V16" s="4">
        <f t="shared" si="14"/>
        <v>14</v>
      </c>
      <c r="W16" s="4">
        <v>14</v>
      </c>
      <c r="X16" s="4">
        <f t="shared" si="15"/>
        <v>14</v>
      </c>
      <c r="Y16" s="4">
        <v>8</v>
      </c>
      <c r="Z16" s="4">
        <f t="shared" si="16"/>
        <v>8</v>
      </c>
      <c r="AA16" s="4">
        <v>2.8</v>
      </c>
      <c r="AB16" s="4">
        <f t="shared" si="17"/>
        <v>2.8</v>
      </c>
    </row>
    <row r="17" spans="1:28" ht="18" x14ac:dyDescent="0.3">
      <c r="A17" s="16" t="s">
        <v>149</v>
      </c>
      <c r="B17" s="14" t="s">
        <v>39</v>
      </c>
      <c r="C17" s="15">
        <v>40</v>
      </c>
      <c r="D17" s="15">
        <v>50</v>
      </c>
      <c r="E17" s="4">
        <v>2.4</v>
      </c>
      <c r="F17" s="4">
        <v>3.07</v>
      </c>
      <c r="G17" s="4">
        <v>0.8</v>
      </c>
      <c r="H17" s="4">
        <v>1.07</v>
      </c>
      <c r="I17" s="4">
        <v>16.7</v>
      </c>
      <c r="J17" s="4">
        <v>20.9</v>
      </c>
      <c r="K17" s="4">
        <v>85.7</v>
      </c>
      <c r="L17" s="4">
        <v>107.2</v>
      </c>
      <c r="M17" s="4">
        <v>0.13</v>
      </c>
      <c r="N17" s="4">
        <f t="shared" si="10"/>
        <v>0.16250000000000001</v>
      </c>
      <c r="O17" s="4">
        <v>0</v>
      </c>
      <c r="P17" s="4">
        <f t="shared" si="11"/>
        <v>0</v>
      </c>
      <c r="Q17" s="4">
        <v>0</v>
      </c>
      <c r="R17" s="4">
        <f t="shared" si="12"/>
        <v>0</v>
      </c>
      <c r="S17" s="4">
        <v>0.34</v>
      </c>
      <c r="T17" s="4">
        <f t="shared" si="13"/>
        <v>0.42500000000000004</v>
      </c>
      <c r="U17" s="4">
        <v>0.01</v>
      </c>
      <c r="V17" s="4">
        <f t="shared" si="14"/>
        <v>1.2500000000000001E-2</v>
      </c>
      <c r="W17" s="4">
        <v>34.799999999999997</v>
      </c>
      <c r="X17" s="4">
        <f t="shared" si="15"/>
        <v>43.5</v>
      </c>
      <c r="Y17" s="4">
        <v>13.2</v>
      </c>
      <c r="Z17" s="4">
        <f t="shared" si="16"/>
        <v>16.5</v>
      </c>
      <c r="AA17" s="4">
        <v>1.01</v>
      </c>
      <c r="AB17" s="4">
        <f t="shared" si="17"/>
        <v>1.2625</v>
      </c>
    </row>
    <row r="18" spans="1:28" ht="18" x14ac:dyDescent="0.3">
      <c r="A18" s="16" t="s">
        <v>150</v>
      </c>
      <c r="B18" s="14" t="s">
        <v>45</v>
      </c>
      <c r="C18" s="15">
        <v>40</v>
      </c>
      <c r="D18" s="15">
        <v>60</v>
      </c>
      <c r="E18" s="4">
        <v>2.6</v>
      </c>
      <c r="F18" s="4">
        <f t="shared" ref="F18" si="18">$D18/$C18*E18</f>
        <v>3.9000000000000004</v>
      </c>
      <c r="G18" s="4">
        <v>0.48</v>
      </c>
      <c r="H18" s="4">
        <f t="shared" ref="H18" si="19">$D18/$C18*G18</f>
        <v>0.72</v>
      </c>
      <c r="I18" s="4">
        <v>1.05</v>
      </c>
      <c r="J18" s="4">
        <v>1.38</v>
      </c>
      <c r="K18" s="4">
        <v>72.400000000000006</v>
      </c>
      <c r="L18" s="4">
        <f t="shared" ref="L18" si="20">$D18/$C18*K18</f>
        <v>108.60000000000001</v>
      </c>
      <c r="M18" s="4">
        <v>7.0000000000000007E-2</v>
      </c>
      <c r="N18" s="4">
        <f t="shared" ref="N18" si="21">$D18/$C18*M18</f>
        <v>0.10500000000000001</v>
      </c>
      <c r="O18" s="4">
        <v>0</v>
      </c>
      <c r="P18" s="4">
        <f t="shared" ref="P18" si="22">$D18/$C18*O18</f>
        <v>0</v>
      </c>
      <c r="Q18" s="4">
        <v>0</v>
      </c>
      <c r="R18" s="4">
        <f t="shared" ref="R18" si="23">$D18/$C18*Q18</f>
        <v>0</v>
      </c>
      <c r="S18" s="4">
        <v>0.5</v>
      </c>
      <c r="T18" s="4">
        <f t="shared" ref="T18" si="24">$D18/$C18*S18</f>
        <v>0.75</v>
      </c>
      <c r="U18" s="4">
        <v>14</v>
      </c>
      <c r="V18" s="4">
        <f t="shared" ref="V18" si="25">$D18/$C18*U18</f>
        <v>21</v>
      </c>
      <c r="W18" s="4">
        <v>67.2</v>
      </c>
      <c r="X18" s="4">
        <f t="shared" ref="X18" si="26">$D18/$C18*W18</f>
        <v>100.80000000000001</v>
      </c>
      <c r="Y18" s="4">
        <v>10</v>
      </c>
      <c r="Z18" s="4">
        <f t="shared" ref="Z18" si="27">$D18/$C18*Y18</f>
        <v>15</v>
      </c>
      <c r="AA18" s="4">
        <v>0.31</v>
      </c>
      <c r="AB18" s="4">
        <f t="shared" ref="AB18" si="28">$D18/$C18*AA18</f>
        <v>0.46499999999999997</v>
      </c>
    </row>
    <row r="19" spans="1:28" s="2" customFormat="1" x14ac:dyDescent="0.3">
      <c r="A19" s="35" t="s">
        <v>19</v>
      </c>
      <c r="B19" s="35"/>
      <c r="C19" s="12"/>
      <c r="D19" s="12"/>
      <c r="E19" s="5">
        <f t="shared" ref="E19:W19" si="29">SUM(E13:E18)</f>
        <v>29.34</v>
      </c>
      <c r="F19" s="5">
        <f t="shared" si="29"/>
        <v>38.08</v>
      </c>
      <c r="G19" s="5">
        <f t="shared" si="29"/>
        <v>28.87</v>
      </c>
      <c r="H19" s="5">
        <f t="shared" si="29"/>
        <v>36.96</v>
      </c>
      <c r="I19" s="5">
        <f t="shared" si="29"/>
        <v>59.66</v>
      </c>
      <c r="J19" s="5">
        <f t="shared" si="29"/>
        <v>71.91</v>
      </c>
      <c r="K19" s="5">
        <f t="shared" si="29"/>
        <v>677.89</v>
      </c>
      <c r="L19" s="5">
        <f t="shared" si="29"/>
        <v>862.30000000000007</v>
      </c>
      <c r="M19" s="5">
        <f t="shared" si="29"/>
        <v>0.46</v>
      </c>
      <c r="N19" s="5">
        <f t="shared" si="29"/>
        <v>0.58250000000000002</v>
      </c>
      <c r="O19" s="5">
        <f t="shared" si="29"/>
        <v>37.809999999999995</v>
      </c>
      <c r="P19" s="5">
        <f t="shared" si="29"/>
        <v>45.841999999999999</v>
      </c>
      <c r="Q19" s="5">
        <f t="shared" si="29"/>
        <v>1.49</v>
      </c>
      <c r="R19" s="5">
        <f t="shared" si="29"/>
        <v>1.8480000000000001</v>
      </c>
      <c r="S19" s="5">
        <f t="shared" si="29"/>
        <v>2.0499999999999998</v>
      </c>
      <c r="T19" s="5">
        <f t="shared" si="29"/>
        <v>2.6269999999999998</v>
      </c>
      <c r="U19" s="5">
        <f t="shared" si="29"/>
        <v>93.17</v>
      </c>
      <c r="V19" s="5">
        <f t="shared" si="29"/>
        <v>115.5385</v>
      </c>
      <c r="W19" s="5">
        <f t="shared" si="29"/>
        <v>348.65</v>
      </c>
      <c r="X19" s="5">
        <v>581.47</v>
      </c>
      <c r="Y19" s="5">
        <f>SUM(Y13:Y18)</f>
        <v>96.72</v>
      </c>
      <c r="Z19" s="5">
        <f>SUM(Z13:Z18)</f>
        <v>120.274</v>
      </c>
      <c r="AA19" s="5">
        <f>SUM(AA13:AA18)</f>
        <v>6.4799999999999995</v>
      </c>
      <c r="AB19" s="5">
        <f>SUM(AB13:AB18)</f>
        <v>7.4424999999999999</v>
      </c>
    </row>
    <row r="20" spans="1:28" s="2" customFormat="1" x14ac:dyDescent="0.3">
      <c r="A20" s="35" t="s">
        <v>21</v>
      </c>
      <c r="B20" s="35"/>
      <c r="C20" s="12"/>
      <c r="D20" s="12"/>
      <c r="E20" s="5">
        <f t="shared" ref="E20:AA20" si="30">SUM(E11+E19)</f>
        <v>47.11</v>
      </c>
      <c r="F20" s="5">
        <f t="shared" si="30"/>
        <v>53.519999999999996</v>
      </c>
      <c r="G20" s="5">
        <f t="shared" si="30"/>
        <v>56.150000000000006</v>
      </c>
      <c r="H20" s="5">
        <f t="shared" si="30"/>
        <v>61.795000000000002</v>
      </c>
      <c r="I20" s="5">
        <f t="shared" si="30"/>
        <v>140.1</v>
      </c>
      <c r="J20" s="5">
        <f t="shared" si="30"/>
        <v>157.35</v>
      </c>
      <c r="K20" s="5">
        <f t="shared" si="30"/>
        <v>1319.58</v>
      </c>
      <c r="L20" s="5">
        <f t="shared" si="30"/>
        <v>1492.41</v>
      </c>
      <c r="M20" s="5">
        <f t="shared" si="30"/>
        <v>1.03</v>
      </c>
      <c r="N20" s="5">
        <f t="shared" si="30"/>
        <v>0.92888888888888888</v>
      </c>
      <c r="O20" s="5">
        <f t="shared" si="30"/>
        <v>64.899999999999991</v>
      </c>
      <c r="P20" s="5">
        <f t="shared" si="30"/>
        <v>50.033111111111111</v>
      </c>
      <c r="Q20" s="5">
        <f t="shared" si="30"/>
        <v>2.0099999999999998</v>
      </c>
      <c r="R20" s="5">
        <f t="shared" si="30"/>
        <v>2.2552222222222222</v>
      </c>
      <c r="S20" s="5">
        <f t="shared" si="30"/>
        <v>5.66</v>
      </c>
      <c r="T20" s="5">
        <f t="shared" si="30"/>
        <v>7.5486666666666649</v>
      </c>
      <c r="U20" s="5">
        <f t="shared" si="30"/>
        <v>673.6099999999999</v>
      </c>
      <c r="V20" s="5">
        <f t="shared" si="30"/>
        <v>894.99877777777783</v>
      </c>
      <c r="W20" s="5">
        <f t="shared" si="30"/>
        <v>941.7299999999999</v>
      </c>
      <c r="X20" s="5">
        <f t="shared" si="30"/>
        <v>1378.4955555555557</v>
      </c>
      <c r="Y20" s="5">
        <f t="shared" si="30"/>
        <v>194.86</v>
      </c>
      <c r="Z20" s="5">
        <f t="shared" si="30"/>
        <v>244.19511111111112</v>
      </c>
      <c r="AA20" s="5">
        <f t="shared" si="30"/>
        <v>9.3099999999999987</v>
      </c>
      <c r="AB20" s="5">
        <v>12.71</v>
      </c>
    </row>
  </sheetData>
  <mergeCells count="23">
    <mergeCell ref="A1:A3"/>
    <mergeCell ref="B1:B3"/>
    <mergeCell ref="C1:D2"/>
    <mergeCell ref="E1:J1"/>
    <mergeCell ref="E2:F2"/>
    <mergeCell ref="G2:H2"/>
    <mergeCell ref="I2:J2"/>
    <mergeCell ref="K1:L2"/>
    <mergeCell ref="M1:T1"/>
    <mergeCell ref="M2:N2"/>
    <mergeCell ref="O2:P2"/>
    <mergeCell ref="Q2:R2"/>
    <mergeCell ref="A4:AB4"/>
    <mergeCell ref="A11:B11"/>
    <mergeCell ref="A12:AB12"/>
    <mergeCell ref="A19:B19"/>
    <mergeCell ref="A20:B20"/>
    <mergeCell ref="Y2:Z2"/>
    <mergeCell ref="AA2:AB2"/>
    <mergeCell ref="U1:AB1"/>
    <mergeCell ref="S2:T2"/>
    <mergeCell ref="U2:V2"/>
    <mergeCell ref="W2:X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opLeftCell="A13" workbookViewId="0">
      <selection activeCell="L18" sqref="L18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2" width="7.44140625" style="1" customWidth="1"/>
    <col min="13" max="14" width="6.33203125" style="1" customWidth="1"/>
    <col min="15" max="22" width="6.6640625" style="1" customWidth="1"/>
    <col min="23" max="23" width="7.88671875" style="1" customWidth="1"/>
    <col min="24" max="25" width="7.44140625" style="1" customWidth="1"/>
    <col min="26" max="27" width="6.6640625" style="1" customWidth="1"/>
    <col min="28" max="28" width="8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46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119</v>
      </c>
      <c r="B5" s="14" t="s">
        <v>89</v>
      </c>
      <c r="C5" s="22">
        <v>150</v>
      </c>
      <c r="D5" s="22">
        <v>180</v>
      </c>
      <c r="E5" s="4">
        <v>26.4</v>
      </c>
      <c r="F5" s="4">
        <v>32.1</v>
      </c>
      <c r="G5" s="4">
        <v>19</v>
      </c>
      <c r="H5" s="4">
        <v>23.3</v>
      </c>
      <c r="I5" s="4">
        <v>33.799999999999997</v>
      </c>
      <c r="J5" s="4">
        <v>43.8</v>
      </c>
      <c r="K5" s="4">
        <v>408</v>
      </c>
      <c r="L5" s="4">
        <v>509</v>
      </c>
      <c r="M5" s="4">
        <v>7.0000000000000007E-2</v>
      </c>
      <c r="N5" s="4">
        <f t="shared" ref="N5:Z5" si="0">$D5/$C5*M5</f>
        <v>8.4000000000000005E-2</v>
      </c>
      <c r="O5" s="4">
        <v>0.06</v>
      </c>
      <c r="P5" s="4">
        <f t="shared" si="0"/>
        <v>7.1999999999999995E-2</v>
      </c>
      <c r="Q5" s="4">
        <v>0.36</v>
      </c>
      <c r="R5" s="4">
        <f t="shared" si="0"/>
        <v>0.432</v>
      </c>
      <c r="S5" s="4">
        <v>142.97</v>
      </c>
      <c r="T5" s="4">
        <f t="shared" si="0"/>
        <v>171.56399999999999</v>
      </c>
      <c r="U5" s="4">
        <v>199.52</v>
      </c>
      <c r="V5" s="4">
        <f t="shared" si="0"/>
        <v>239.42400000000001</v>
      </c>
      <c r="W5" s="4">
        <v>25.32</v>
      </c>
      <c r="X5" s="4">
        <f t="shared" si="0"/>
        <v>30.384</v>
      </c>
      <c r="Y5" s="4">
        <v>0.72</v>
      </c>
      <c r="Z5" s="4">
        <f t="shared" si="0"/>
        <v>0.86399999999999999</v>
      </c>
      <c r="AA5" s="4">
        <v>0.51</v>
      </c>
      <c r="AB5" s="4">
        <v>0.61</v>
      </c>
    </row>
    <row r="6" spans="1:28" ht="94.5" customHeight="1" x14ac:dyDescent="0.3">
      <c r="A6" s="16"/>
      <c r="B6" s="23" t="s">
        <v>80</v>
      </c>
      <c r="C6" s="20" t="s">
        <v>81</v>
      </c>
      <c r="D6" s="24"/>
      <c r="E6" s="25">
        <v>5.6</v>
      </c>
      <c r="F6" s="24"/>
      <c r="G6" s="25">
        <v>6.4</v>
      </c>
      <c r="H6" s="24"/>
      <c r="I6" s="25">
        <v>10</v>
      </c>
      <c r="J6" s="24"/>
      <c r="K6" s="25">
        <v>120</v>
      </c>
      <c r="L6" s="24"/>
      <c r="M6" s="25">
        <v>0.3</v>
      </c>
      <c r="N6" s="24"/>
      <c r="O6" s="25">
        <v>24</v>
      </c>
      <c r="P6" s="24"/>
      <c r="Q6" s="25">
        <v>0.2</v>
      </c>
      <c r="R6" s="24"/>
      <c r="S6" s="25">
        <v>0</v>
      </c>
      <c r="T6" s="24"/>
      <c r="U6" s="25">
        <v>0</v>
      </c>
      <c r="V6" s="24"/>
      <c r="W6" s="25">
        <v>0</v>
      </c>
      <c r="X6" s="24"/>
      <c r="Y6" s="25">
        <v>0</v>
      </c>
      <c r="Z6" s="24"/>
      <c r="AA6" s="25">
        <v>0</v>
      </c>
      <c r="AB6" s="24"/>
    </row>
    <row r="7" spans="1:28" ht="60" customHeight="1" x14ac:dyDescent="0.3">
      <c r="A7" s="16" t="s">
        <v>87</v>
      </c>
      <c r="B7" s="14" t="s">
        <v>48</v>
      </c>
      <c r="C7" s="15">
        <v>200</v>
      </c>
      <c r="D7" s="15">
        <v>200</v>
      </c>
      <c r="E7" s="4">
        <v>2.0099999999999998</v>
      </c>
      <c r="F7" s="4">
        <v>2.0099999999999998</v>
      </c>
      <c r="G7" s="4">
        <v>2.39</v>
      </c>
      <c r="H7" s="4">
        <v>2.39</v>
      </c>
      <c r="I7" s="4">
        <v>25.65</v>
      </c>
      <c r="J7" s="4">
        <v>25.65</v>
      </c>
      <c r="K7" s="4">
        <v>131.87</v>
      </c>
      <c r="L7" s="4">
        <v>131.87</v>
      </c>
      <c r="M7" s="4">
        <v>0.03</v>
      </c>
      <c r="N7" s="4">
        <f t="shared" ref="N7:N8" si="1">$D7/$C7*M7</f>
        <v>0.03</v>
      </c>
      <c r="O7" s="4">
        <v>0.31</v>
      </c>
      <c r="P7" s="4">
        <f t="shared" ref="P7:P8" si="2">$D7/$C7*O7</f>
        <v>0.31</v>
      </c>
      <c r="Q7" s="4">
        <v>0.01</v>
      </c>
      <c r="R7" s="4">
        <f t="shared" ref="R7:R8" si="3">$D7/$C7*Q7</f>
        <v>0.01</v>
      </c>
      <c r="S7" s="4">
        <v>0.05</v>
      </c>
      <c r="T7" s="4">
        <f t="shared" ref="T7:T8" si="4">$D7/$C7*S7</f>
        <v>0.05</v>
      </c>
      <c r="U7" s="4">
        <v>126.27</v>
      </c>
      <c r="V7" s="4">
        <f t="shared" ref="V7:V8" si="5">$D7/$C7*U7</f>
        <v>126.27</v>
      </c>
      <c r="W7" s="4">
        <v>113.22</v>
      </c>
      <c r="X7" s="4">
        <f t="shared" ref="X7:X9" si="6">$D7/$C7*W7</f>
        <v>113.22</v>
      </c>
      <c r="Y7" s="4">
        <v>29.92</v>
      </c>
      <c r="Z7" s="4">
        <f t="shared" ref="Z7:Z9" si="7">$D7/$C7*Y7</f>
        <v>29.92</v>
      </c>
      <c r="AA7" s="4">
        <v>1.03</v>
      </c>
      <c r="AB7" s="4">
        <f t="shared" ref="AB7:AB9" si="8">$D7/$C7*AA7</f>
        <v>1.03</v>
      </c>
    </row>
    <row r="8" spans="1:28" ht="18" x14ac:dyDescent="0.3">
      <c r="A8" s="16" t="s">
        <v>37</v>
      </c>
      <c r="B8" s="14" t="s">
        <v>38</v>
      </c>
      <c r="C8" s="15">
        <v>10</v>
      </c>
      <c r="D8" s="15">
        <v>10</v>
      </c>
      <c r="E8" s="4">
        <v>0.1</v>
      </c>
      <c r="F8" s="4">
        <v>0.1</v>
      </c>
      <c r="G8" s="4">
        <v>7.2</v>
      </c>
      <c r="H8" s="4">
        <v>7.2</v>
      </c>
      <c r="I8" s="4">
        <v>0.1</v>
      </c>
      <c r="J8" s="4">
        <v>0.1</v>
      </c>
      <c r="K8" s="4">
        <v>66</v>
      </c>
      <c r="L8" s="4">
        <v>66</v>
      </c>
      <c r="M8" s="4">
        <v>0</v>
      </c>
      <c r="N8" s="4">
        <f t="shared" si="1"/>
        <v>0</v>
      </c>
      <c r="O8" s="4">
        <v>0</v>
      </c>
      <c r="P8" s="4">
        <f t="shared" si="2"/>
        <v>0</v>
      </c>
      <c r="Q8" s="4">
        <v>0.1</v>
      </c>
      <c r="R8" s="4">
        <f t="shared" si="3"/>
        <v>0.1</v>
      </c>
      <c r="S8" s="4">
        <v>0.1</v>
      </c>
      <c r="T8" s="4">
        <f t="shared" si="4"/>
        <v>0.1</v>
      </c>
      <c r="U8" s="4">
        <v>2.4</v>
      </c>
      <c r="V8" s="4">
        <f t="shared" si="5"/>
        <v>2.4</v>
      </c>
      <c r="W8" s="4">
        <v>3</v>
      </c>
      <c r="X8" s="4">
        <f t="shared" si="6"/>
        <v>3</v>
      </c>
      <c r="Y8" s="4">
        <v>0.04</v>
      </c>
      <c r="Z8" s="4">
        <f t="shared" si="7"/>
        <v>0.04</v>
      </c>
      <c r="AA8" s="4">
        <v>0.04</v>
      </c>
      <c r="AB8" s="4">
        <f t="shared" si="8"/>
        <v>0.04</v>
      </c>
    </row>
    <row r="9" spans="1:28" ht="18" x14ac:dyDescent="0.3">
      <c r="A9" s="16" t="s">
        <v>149</v>
      </c>
      <c r="B9" s="14" t="s">
        <v>39</v>
      </c>
      <c r="C9" s="15">
        <v>40</v>
      </c>
      <c r="D9" s="15">
        <v>50</v>
      </c>
      <c r="E9" s="4">
        <v>2.4</v>
      </c>
      <c r="F9" s="4">
        <v>3.07</v>
      </c>
      <c r="G9" s="4">
        <v>0.8</v>
      </c>
      <c r="H9" s="4">
        <v>1.07</v>
      </c>
      <c r="I9" s="4">
        <v>16.7</v>
      </c>
      <c r="J9" s="4">
        <f t="shared" ref="J9" si="9">$D9/$C9*I9</f>
        <v>20.875</v>
      </c>
      <c r="K9" s="4">
        <v>85.7</v>
      </c>
      <c r="L9" s="4">
        <v>107.2</v>
      </c>
      <c r="M9" s="4">
        <v>0.13</v>
      </c>
      <c r="N9" s="4">
        <f t="shared" ref="N9:V9" si="10">$D9/$C9*M9</f>
        <v>0.16250000000000001</v>
      </c>
      <c r="O9" s="4">
        <v>0</v>
      </c>
      <c r="P9" s="4">
        <f t="shared" si="10"/>
        <v>0</v>
      </c>
      <c r="Q9" s="4">
        <v>0</v>
      </c>
      <c r="R9" s="4">
        <f t="shared" si="10"/>
        <v>0</v>
      </c>
      <c r="S9" s="4">
        <v>0.34</v>
      </c>
      <c r="T9" s="4">
        <f t="shared" si="10"/>
        <v>0.42500000000000004</v>
      </c>
      <c r="U9" s="4">
        <v>0.01</v>
      </c>
      <c r="V9" s="4">
        <f t="shared" si="10"/>
        <v>1.2500000000000001E-2</v>
      </c>
      <c r="W9" s="4">
        <v>34.799999999999997</v>
      </c>
      <c r="X9" s="4">
        <f t="shared" si="6"/>
        <v>43.5</v>
      </c>
      <c r="Y9" s="4">
        <v>13.2</v>
      </c>
      <c r="Z9" s="4">
        <f t="shared" si="7"/>
        <v>16.5</v>
      </c>
      <c r="AA9" s="4">
        <v>1.01</v>
      </c>
      <c r="AB9" s="4">
        <f t="shared" si="8"/>
        <v>1.2625</v>
      </c>
    </row>
    <row r="10" spans="1:28" s="2" customFormat="1" x14ac:dyDescent="0.3">
      <c r="A10" s="35" t="s">
        <v>19</v>
      </c>
      <c r="B10" s="35"/>
      <c r="C10" s="12"/>
      <c r="D10" s="12"/>
      <c r="E10" s="5">
        <f t="shared" ref="E10:AB10" si="11">SUM(E5:E9)</f>
        <v>36.51</v>
      </c>
      <c r="F10" s="5">
        <f t="shared" si="11"/>
        <v>37.28</v>
      </c>
      <c r="G10" s="5">
        <f t="shared" si="11"/>
        <v>35.79</v>
      </c>
      <c r="H10" s="5">
        <f t="shared" si="11"/>
        <v>33.96</v>
      </c>
      <c r="I10" s="5">
        <f t="shared" si="11"/>
        <v>86.249999999999986</v>
      </c>
      <c r="J10" s="5">
        <f t="shared" si="11"/>
        <v>90.424999999999983</v>
      </c>
      <c r="K10" s="5">
        <f t="shared" si="11"/>
        <v>811.57</v>
      </c>
      <c r="L10" s="5">
        <f t="shared" si="11"/>
        <v>814.07</v>
      </c>
      <c r="M10" s="5">
        <f t="shared" si="11"/>
        <v>0.53</v>
      </c>
      <c r="N10" s="5">
        <f t="shared" si="11"/>
        <v>0.27650000000000002</v>
      </c>
      <c r="O10" s="5">
        <f t="shared" si="11"/>
        <v>24.369999999999997</v>
      </c>
      <c r="P10" s="5">
        <f t="shared" si="11"/>
        <v>0.38200000000000001</v>
      </c>
      <c r="Q10" s="5">
        <f t="shared" si="11"/>
        <v>0.67</v>
      </c>
      <c r="R10" s="5">
        <f t="shared" si="11"/>
        <v>0.54200000000000004</v>
      </c>
      <c r="S10" s="5">
        <f t="shared" si="11"/>
        <v>143.46</v>
      </c>
      <c r="T10" s="5">
        <f t="shared" si="11"/>
        <v>172.13900000000001</v>
      </c>
      <c r="U10" s="5">
        <f t="shared" si="11"/>
        <v>328.2</v>
      </c>
      <c r="V10" s="5">
        <f t="shared" si="11"/>
        <v>368.10649999999998</v>
      </c>
      <c r="W10" s="5">
        <f t="shared" si="11"/>
        <v>176.33999999999997</v>
      </c>
      <c r="X10" s="5">
        <f t="shared" si="11"/>
        <v>190.10399999999998</v>
      </c>
      <c r="Y10" s="5">
        <f t="shared" si="11"/>
        <v>43.879999999999995</v>
      </c>
      <c r="Z10" s="5">
        <f t="shared" si="11"/>
        <v>47.323999999999998</v>
      </c>
      <c r="AA10" s="5">
        <f t="shared" si="11"/>
        <v>2.59</v>
      </c>
      <c r="AB10" s="5">
        <f t="shared" si="11"/>
        <v>2.9424999999999999</v>
      </c>
    </row>
    <row r="11" spans="1:28" ht="18" x14ac:dyDescent="0.3">
      <c r="A11" s="39" t="s">
        <v>20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18" x14ac:dyDescent="0.3">
      <c r="A12" s="16" t="s">
        <v>96</v>
      </c>
      <c r="B12" s="14" t="s">
        <v>49</v>
      </c>
      <c r="C12" s="15">
        <v>80</v>
      </c>
      <c r="D12" s="15">
        <v>100</v>
      </c>
      <c r="E12" s="4">
        <v>1</v>
      </c>
      <c r="F12" s="4">
        <v>1.3</v>
      </c>
      <c r="G12" s="4">
        <v>3.8</v>
      </c>
      <c r="H12" s="4">
        <v>4.7</v>
      </c>
      <c r="I12" s="4">
        <v>5.4</v>
      </c>
      <c r="J12" s="4">
        <v>6.8</v>
      </c>
      <c r="K12" s="4">
        <v>59</v>
      </c>
      <c r="L12" s="4">
        <v>74</v>
      </c>
      <c r="M12" s="4">
        <v>0.04</v>
      </c>
      <c r="N12" s="4">
        <f>$D12/$C12*M12</f>
        <v>0.05</v>
      </c>
      <c r="O12" s="4">
        <v>5.34</v>
      </c>
      <c r="P12" s="4">
        <f>$D12/$C12*O12</f>
        <v>6.6749999999999998</v>
      </c>
      <c r="Q12" s="4">
        <v>0.2</v>
      </c>
      <c r="R12" s="4">
        <f>$D12/$C12*Q12</f>
        <v>0.25</v>
      </c>
      <c r="S12" s="4">
        <v>4.45</v>
      </c>
      <c r="T12" s="4">
        <f>$D12/$C12*S12</f>
        <v>5.5625</v>
      </c>
      <c r="U12" s="4">
        <v>21.4</v>
      </c>
      <c r="V12" s="4">
        <f>$D12/$C12*U12</f>
        <v>26.75</v>
      </c>
      <c r="W12" s="4">
        <v>39.909999999999997</v>
      </c>
      <c r="X12" s="4">
        <f>$D12/$C12*W12</f>
        <v>49.887499999999996</v>
      </c>
      <c r="Y12" s="4">
        <v>18.03</v>
      </c>
      <c r="Z12" s="4">
        <f>$D12/$C12*Y12</f>
        <v>22.537500000000001</v>
      </c>
      <c r="AA12" s="4">
        <v>0.75</v>
      </c>
      <c r="AB12" s="4">
        <f>$D12/$C12*AA12</f>
        <v>0.9375</v>
      </c>
    </row>
    <row r="13" spans="1:28" ht="54" x14ac:dyDescent="0.3">
      <c r="A13" s="16" t="s">
        <v>97</v>
      </c>
      <c r="B13" s="14" t="s">
        <v>75</v>
      </c>
      <c r="C13" s="15">
        <v>250</v>
      </c>
      <c r="D13" s="15">
        <v>300</v>
      </c>
      <c r="E13" s="4">
        <v>2.1</v>
      </c>
      <c r="F13" s="4">
        <v>2.6</v>
      </c>
      <c r="G13" s="4">
        <v>5.2</v>
      </c>
      <c r="H13" s="4">
        <v>6.2</v>
      </c>
      <c r="I13" s="4">
        <v>15.4</v>
      </c>
      <c r="J13" s="4">
        <v>18.5</v>
      </c>
      <c r="K13" s="4">
        <v>119</v>
      </c>
      <c r="L13" s="4">
        <v>142</v>
      </c>
      <c r="M13" s="4">
        <v>0.1</v>
      </c>
      <c r="N13" s="4">
        <f t="shared" ref="N13:N18" si="12">$D13/$C13*M13</f>
        <v>0.12</v>
      </c>
      <c r="O13" s="4">
        <v>8.3000000000000007</v>
      </c>
      <c r="P13" s="4">
        <f t="shared" ref="P13:P18" si="13">$D13/$C13*O13</f>
        <v>9.9600000000000009</v>
      </c>
      <c r="Q13" s="4">
        <v>0</v>
      </c>
      <c r="R13" s="4">
        <f t="shared" ref="R13:R18" si="14">$D13/$C13*Q13</f>
        <v>0</v>
      </c>
      <c r="S13" s="4">
        <v>0</v>
      </c>
      <c r="T13" s="4">
        <f t="shared" ref="T13:T18" si="15">$D13/$C13*S13</f>
        <v>0</v>
      </c>
      <c r="U13" s="4">
        <v>23.5</v>
      </c>
      <c r="V13" s="4">
        <f t="shared" ref="V13:V18" si="16">$D13/$C13*U13</f>
        <v>28.2</v>
      </c>
      <c r="W13" s="4">
        <v>0</v>
      </c>
      <c r="X13" s="4">
        <f t="shared" ref="X13:X18" si="17">$D13/$C13*W13</f>
        <v>0</v>
      </c>
      <c r="Y13" s="4">
        <v>12.3</v>
      </c>
      <c r="Z13" s="4">
        <f t="shared" ref="Z13:Z18" si="18">$D13/$C13*Y13</f>
        <v>14.76</v>
      </c>
      <c r="AA13" s="4">
        <v>8.3000000000000007</v>
      </c>
      <c r="AB13" s="4">
        <f t="shared" ref="AB13:AB18" si="19">$D13/$C13*AA13</f>
        <v>9.9600000000000009</v>
      </c>
    </row>
    <row r="14" spans="1:28" ht="36" x14ac:dyDescent="0.3">
      <c r="A14" s="16" t="s">
        <v>146</v>
      </c>
      <c r="B14" s="14" t="s">
        <v>50</v>
      </c>
      <c r="C14" s="15">
        <v>180</v>
      </c>
      <c r="D14" s="15">
        <v>220</v>
      </c>
      <c r="E14" s="4">
        <v>6.6</v>
      </c>
      <c r="F14" s="4">
        <v>8.1</v>
      </c>
      <c r="G14" s="4">
        <v>4.7</v>
      </c>
      <c r="H14" s="4">
        <v>7.2</v>
      </c>
      <c r="I14" s="4">
        <v>39.4</v>
      </c>
      <c r="J14" s="4">
        <v>48.2</v>
      </c>
      <c r="K14" s="4">
        <v>230</v>
      </c>
      <c r="L14" s="4">
        <v>295</v>
      </c>
      <c r="M14" s="4">
        <v>0.16</v>
      </c>
      <c r="N14" s="4">
        <f t="shared" si="12"/>
        <v>0.19555555555555557</v>
      </c>
      <c r="O14" s="4">
        <v>21.43</v>
      </c>
      <c r="P14" s="4">
        <f t="shared" si="13"/>
        <v>26.192222222222224</v>
      </c>
      <c r="Q14" s="4">
        <v>0.12</v>
      </c>
      <c r="R14" s="4">
        <f t="shared" si="14"/>
        <v>0.14666666666666667</v>
      </c>
      <c r="S14" s="4">
        <v>0.14000000000000001</v>
      </c>
      <c r="T14" s="4">
        <f t="shared" si="15"/>
        <v>0.17111111111111113</v>
      </c>
      <c r="U14" s="4">
        <v>45.56</v>
      </c>
      <c r="V14" s="4">
        <f t="shared" si="16"/>
        <v>55.684444444444452</v>
      </c>
      <c r="W14" s="4">
        <v>103.59</v>
      </c>
      <c r="X14" s="4">
        <f t="shared" si="17"/>
        <v>126.61000000000001</v>
      </c>
      <c r="Y14" s="4">
        <v>42.19</v>
      </c>
      <c r="Z14" s="4">
        <f t="shared" si="18"/>
        <v>51.565555555555555</v>
      </c>
      <c r="AA14" s="4">
        <v>1.18</v>
      </c>
      <c r="AB14" s="4">
        <f t="shared" si="19"/>
        <v>1.4422222222222223</v>
      </c>
    </row>
    <row r="15" spans="1:28" ht="36" x14ac:dyDescent="0.3">
      <c r="A15" s="16" t="s">
        <v>103</v>
      </c>
      <c r="B15" s="14" t="s">
        <v>73</v>
      </c>
      <c r="C15" s="15">
        <v>60</v>
      </c>
      <c r="D15" s="15">
        <v>80</v>
      </c>
      <c r="E15" s="4">
        <v>16.899999999999999</v>
      </c>
      <c r="F15" s="4">
        <v>22.3</v>
      </c>
      <c r="G15" s="4">
        <v>17.5</v>
      </c>
      <c r="H15" s="4">
        <v>21.4</v>
      </c>
      <c r="I15" s="4">
        <v>3.7</v>
      </c>
      <c r="J15" s="4">
        <v>3.8</v>
      </c>
      <c r="K15" s="4">
        <v>240</v>
      </c>
      <c r="L15" s="4">
        <v>297</v>
      </c>
      <c r="M15" s="4">
        <v>0.04</v>
      </c>
      <c r="N15" s="4">
        <f t="shared" si="12"/>
        <v>5.333333333333333E-2</v>
      </c>
      <c r="O15" s="4">
        <v>0.4</v>
      </c>
      <c r="P15" s="4">
        <v>0.4</v>
      </c>
      <c r="Q15" s="4">
        <v>0.05</v>
      </c>
      <c r="R15" s="4">
        <v>0</v>
      </c>
      <c r="S15" s="4">
        <v>0.02</v>
      </c>
      <c r="T15" s="4">
        <f t="shared" si="15"/>
        <v>2.6666666666666665E-2</v>
      </c>
      <c r="U15" s="4">
        <v>1.94</v>
      </c>
      <c r="V15" s="4">
        <f t="shared" si="16"/>
        <v>2.5866666666666664</v>
      </c>
      <c r="W15" s="4">
        <v>0</v>
      </c>
      <c r="X15" s="4">
        <f t="shared" si="17"/>
        <v>0</v>
      </c>
      <c r="Y15" s="4">
        <v>0</v>
      </c>
      <c r="Z15" s="4">
        <f t="shared" si="18"/>
        <v>0</v>
      </c>
      <c r="AA15" s="4">
        <v>0.76</v>
      </c>
      <c r="AB15" s="4">
        <f t="shared" si="19"/>
        <v>1.0133333333333332</v>
      </c>
    </row>
    <row r="16" spans="1:28" ht="40.5" customHeight="1" x14ac:dyDescent="0.3">
      <c r="A16" s="16" t="s">
        <v>98</v>
      </c>
      <c r="B16" s="14" t="s">
        <v>51</v>
      </c>
      <c r="C16" s="15">
        <v>200</v>
      </c>
      <c r="D16" s="15">
        <v>200</v>
      </c>
      <c r="E16" s="4">
        <v>0.66</v>
      </c>
      <c r="F16" s="4">
        <v>0.66</v>
      </c>
      <c r="G16" s="4">
        <v>0.09</v>
      </c>
      <c r="H16" s="4">
        <v>0.09</v>
      </c>
      <c r="I16" s="4">
        <v>32.1</v>
      </c>
      <c r="J16" s="4">
        <v>32.1</v>
      </c>
      <c r="K16" s="4">
        <v>132.80000000000001</v>
      </c>
      <c r="L16" s="4">
        <v>132.80000000000001</v>
      </c>
      <c r="M16" s="4">
        <v>0.18</v>
      </c>
      <c r="N16" s="4">
        <f t="shared" si="12"/>
        <v>0.18</v>
      </c>
      <c r="O16" s="4">
        <v>0</v>
      </c>
      <c r="P16" s="4">
        <f t="shared" si="13"/>
        <v>0</v>
      </c>
      <c r="Q16" s="4">
        <v>1</v>
      </c>
      <c r="R16" s="4">
        <f t="shared" si="14"/>
        <v>1</v>
      </c>
      <c r="S16" s="4">
        <v>1.4</v>
      </c>
      <c r="T16" s="4">
        <f t="shared" si="15"/>
        <v>1.4</v>
      </c>
      <c r="U16" s="4">
        <v>35</v>
      </c>
      <c r="V16" s="4">
        <f t="shared" si="16"/>
        <v>35</v>
      </c>
      <c r="W16" s="4">
        <v>35</v>
      </c>
      <c r="X16" s="4">
        <f t="shared" si="17"/>
        <v>35</v>
      </c>
      <c r="Y16" s="4">
        <v>47</v>
      </c>
      <c r="Z16" s="4">
        <f t="shared" si="18"/>
        <v>47</v>
      </c>
      <c r="AA16" s="4">
        <v>3.9</v>
      </c>
      <c r="AB16" s="4">
        <f t="shared" si="19"/>
        <v>3.9</v>
      </c>
    </row>
    <row r="17" spans="1:28" ht="18" x14ac:dyDescent="0.3">
      <c r="A17" s="16" t="s">
        <v>149</v>
      </c>
      <c r="B17" s="14" t="s">
        <v>39</v>
      </c>
      <c r="C17" s="15">
        <v>40</v>
      </c>
      <c r="D17" s="15">
        <v>50</v>
      </c>
      <c r="E17" s="4">
        <v>2.4</v>
      </c>
      <c r="F17" s="4">
        <f t="shared" ref="F17:F18" si="20">$D17/$C17*E17</f>
        <v>3</v>
      </c>
      <c r="G17" s="4">
        <v>0.8</v>
      </c>
      <c r="H17" s="4">
        <f t="shared" ref="H17:H18" si="21">$D17/$C17*G17</f>
        <v>1</v>
      </c>
      <c r="I17" s="4">
        <v>16.7</v>
      </c>
      <c r="J17" s="4">
        <f t="shared" ref="J17:J18" si="22">$D17/$C17*I17</f>
        <v>20.875</v>
      </c>
      <c r="K17" s="4">
        <v>85.7</v>
      </c>
      <c r="L17" s="4">
        <f t="shared" ref="L17:L18" si="23">$D17/$C17*K17</f>
        <v>107.125</v>
      </c>
      <c r="M17" s="4">
        <v>0.13</v>
      </c>
      <c r="N17" s="4">
        <f t="shared" si="12"/>
        <v>0.16250000000000001</v>
      </c>
      <c r="O17" s="4">
        <v>0</v>
      </c>
      <c r="P17" s="4">
        <f t="shared" si="13"/>
        <v>0</v>
      </c>
      <c r="Q17" s="4">
        <v>0</v>
      </c>
      <c r="R17" s="4">
        <f t="shared" si="14"/>
        <v>0</v>
      </c>
      <c r="S17" s="4">
        <v>0.34</v>
      </c>
      <c r="T17" s="4">
        <f t="shared" si="15"/>
        <v>0.42500000000000004</v>
      </c>
      <c r="U17" s="4">
        <v>0.01</v>
      </c>
      <c r="V17" s="4">
        <f t="shared" si="16"/>
        <v>1.2500000000000001E-2</v>
      </c>
      <c r="W17" s="4">
        <v>34.799999999999997</v>
      </c>
      <c r="X17" s="4">
        <f t="shared" si="17"/>
        <v>43.5</v>
      </c>
      <c r="Y17" s="4">
        <v>13.2</v>
      </c>
      <c r="Z17" s="4">
        <f t="shared" si="18"/>
        <v>16.5</v>
      </c>
      <c r="AA17" s="4">
        <v>1.01</v>
      </c>
      <c r="AB17" s="4">
        <f t="shared" si="19"/>
        <v>1.2625</v>
      </c>
    </row>
    <row r="18" spans="1:28" ht="18" x14ac:dyDescent="0.3">
      <c r="A18" s="16" t="s">
        <v>150</v>
      </c>
      <c r="B18" s="14" t="s">
        <v>45</v>
      </c>
      <c r="C18" s="15">
        <v>40</v>
      </c>
      <c r="D18" s="15">
        <v>60</v>
      </c>
      <c r="E18" s="4">
        <v>2.6</v>
      </c>
      <c r="F18" s="4">
        <f t="shared" si="20"/>
        <v>3.9000000000000004</v>
      </c>
      <c r="G18" s="4">
        <v>0.48</v>
      </c>
      <c r="H18" s="4">
        <f t="shared" si="21"/>
        <v>0.72</v>
      </c>
      <c r="I18" s="4">
        <v>1.05</v>
      </c>
      <c r="J18" s="4">
        <f t="shared" si="22"/>
        <v>1.5750000000000002</v>
      </c>
      <c r="K18" s="4">
        <v>72.400000000000006</v>
      </c>
      <c r="L18" s="4">
        <f t="shared" si="23"/>
        <v>108.60000000000001</v>
      </c>
      <c r="M18" s="4">
        <v>7.0000000000000007E-2</v>
      </c>
      <c r="N18" s="4">
        <f t="shared" si="12"/>
        <v>0.10500000000000001</v>
      </c>
      <c r="O18" s="4">
        <v>0</v>
      </c>
      <c r="P18" s="4">
        <f t="shared" si="13"/>
        <v>0</v>
      </c>
      <c r="Q18" s="4">
        <v>0</v>
      </c>
      <c r="R18" s="4">
        <f t="shared" si="14"/>
        <v>0</v>
      </c>
      <c r="S18" s="4">
        <v>0.5</v>
      </c>
      <c r="T18" s="4">
        <f t="shared" si="15"/>
        <v>0.75</v>
      </c>
      <c r="U18" s="4">
        <v>14</v>
      </c>
      <c r="V18" s="4">
        <f t="shared" si="16"/>
        <v>21</v>
      </c>
      <c r="W18" s="4">
        <v>67.2</v>
      </c>
      <c r="X18" s="4">
        <f t="shared" si="17"/>
        <v>100.80000000000001</v>
      </c>
      <c r="Y18" s="4">
        <v>10</v>
      </c>
      <c r="Z18" s="4">
        <f t="shared" si="18"/>
        <v>15</v>
      </c>
      <c r="AA18" s="4">
        <v>0.31</v>
      </c>
      <c r="AB18" s="4">
        <f t="shared" si="19"/>
        <v>0.46499999999999997</v>
      </c>
    </row>
    <row r="19" spans="1:28" s="2" customFormat="1" x14ac:dyDescent="0.3">
      <c r="A19" s="35" t="s">
        <v>19</v>
      </c>
      <c r="B19" s="35"/>
      <c r="C19" s="12"/>
      <c r="D19" s="12"/>
      <c r="E19" s="5">
        <f t="shared" ref="E19:AB19" si="24">SUM(E12:E18)</f>
        <v>32.26</v>
      </c>
      <c r="F19" s="5">
        <f t="shared" si="24"/>
        <v>41.859999999999992</v>
      </c>
      <c r="G19" s="5">
        <f t="shared" si="24"/>
        <v>32.569999999999993</v>
      </c>
      <c r="H19" s="5">
        <f t="shared" si="24"/>
        <v>41.31</v>
      </c>
      <c r="I19" s="5">
        <f t="shared" si="24"/>
        <v>113.75</v>
      </c>
      <c r="J19" s="5">
        <f t="shared" si="24"/>
        <v>131.85</v>
      </c>
      <c r="K19" s="5">
        <f t="shared" si="24"/>
        <v>938.9</v>
      </c>
      <c r="L19" s="5">
        <f t="shared" si="24"/>
        <v>1156.5249999999999</v>
      </c>
      <c r="M19" s="5">
        <f t="shared" si="24"/>
        <v>0.72</v>
      </c>
      <c r="N19" s="5">
        <f t="shared" si="24"/>
        <v>0.86638888888888876</v>
      </c>
      <c r="O19" s="5">
        <f t="shared" si="24"/>
        <v>35.47</v>
      </c>
      <c r="P19" s="5">
        <f t="shared" si="24"/>
        <v>43.227222222222224</v>
      </c>
      <c r="Q19" s="5">
        <f t="shared" si="24"/>
        <v>1.37</v>
      </c>
      <c r="R19" s="5">
        <f t="shared" si="24"/>
        <v>1.3966666666666667</v>
      </c>
      <c r="S19" s="5">
        <f t="shared" si="24"/>
        <v>6.85</v>
      </c>
      <c r="T19" s="5">
        <f t="shared" si="24"/>
        <v>8.335277777777776</v>
      </c>
      <c r="U19" s="5">
        <f t="shared" si="24"/>
        <v>141.41000000000003</v>
      </c>
      <c r="V19" s="5">
        <f t="shared" si="24"/>
        <v>169.23361111111112</v>
      </c>
      <c r="W19" s="5">
        <f t="shared" si="24"/>
        <v>280.5</v>
      </c>
      <c r="X19" s="5">
        <f t="shared" si="24"/>
        <v>355.79750000000001</v>
      </c>
      <c r="Y19" s="5">
        <f t="shared" si="24"/>
        <v>142.72</v>
      </c>
      <c r="Z19" s="5">
        <f t="shared" si="24"/>
        <v>167.36305555555555</v>
      </c>
      <c r="AA19" s="5">
        <f t="shared" si="24"/>
        <v>16.21</v>
      </c>
      <c r="AB19" s="5">
        <f t="shared" si="24"/>
        <v>18.980555555555554</v>
      </c>
    </row>
    <row r="20" spans="1:28" s="2" customFormat="1" x14ac:dyDescent="0.3">
      <c r="A20" s="35" t="s">
        <v>21</v>
      </c>
      <c r="B20" s="35"/>
      <c r="C20" s="12"/>
      <c r="D20" s="12"/>
      <c r="E20" s="5">
        <f t="shared" ref="E20:AB20" si="25">SUM(E10+E19)</f>
        <v>68.77</v>
      </c>
      <c r="F20" s="5">
        <f t="shared" si="25"/>
        <v>79.139999999999986</v>
      </c>
      <c r="G20" s="5">
        <f t="shared" si="25"/>
        <v>68.359999999999985</v>
      </c>
      <c r="H20" s="5">
        <f t="shared" si="25"/>
        <v>75.27000000000001</v>
      </c>
      <c r="I20" s="5">
        <f t="shared" si="25"/>
        <v>200</v>
      </c>
      <c r="J20" s="5">
        <f t="shared" si="25"/>
        <v>222.27499999999998</v>
      </c>
      <c r="K20" s="5">
        <f t="shared" si="25"/>
        <v>1750.47</v>
      </c>
      <c r="L20" s="5">
        <f t="shared" si="25"/>
        <v>1970.5949999999998</v>
      </c>
      <c r="M20" s="5">
        <f t="shared" si="25"/>
        <v>1.25</v>
      </c>
      <c r="N20" s="5">
        <f t="shared" si="25"/>
        <v>1.1428888888888888</v>
      </c>
      <c r="O20" s="5">
        <f t="shared" si="25"/>
        <v>59.839999999999996</v>
      </c>
      <c r="P20" s="5">
        <f t="shared" si="25"/>
        <v>43.609222222222222</v>
      </c>
      <c r="Q20" s="5">
        <f t="shared" si="25"/>
        <v>2.04</v>
      </c>
      <c r="R20" s="5">
        <f t="shared" si="25"/>
        <v>1.9386666666666668</v>
      </c>
      <c r="S20" s="5">
        <f t="shared" si="25"/>
        <v>150.31</v>
      </c>
      <c r="T20" s="5">
        <f t="shared" si="25"/>
        <v>180.47427777777779</v>
      </c>
      <c r="U20" s="5">
        <f t="shared" si="25"/>
        <v>469.61</v>
      </c>
      <c r="V20" s="5">
        <f t="shared" si="25"/>
        <v>537.34011111111113</v>
      </c>
      <c r="W20" s="5">
        <f t="shared" si="25"/>
        <v>456.84</v>
      </c>
      <c r="X20" s="5">
        <f t="shared" si="25"/>
        <v>545.90149999999994</v>
      </c>
      <c r="Y20" s="5">
        <f t="shared" si="25"/>
        <v>186.6</v>
      </c>
      <c r="Z20" s="5">
        <f t="shared" si="25"/>
        <v>214.68705555555556</v>
      </c>
      <c r="AA20" s="5">
        <f t="shared" si="25"/>
        <v>18.8</v>
      </c>
      <c r="AB20" s="5">
        <f t="shared" si="25"/>
        <v>21.923055555555553</v>
      </c>
    </row>
    <row r="22" spans="1:28" x14ac:dyDescent="0.3">
      <c r="B22" s="21"/>
    </row>
  </sheetData>
  <mergeCells count="23">
    <mergeCell ref="W2:X2"/>
    <mergeCell ref="Y2:Z2"/>
    <mergeCell ref="M2:N2"/>
    <mergeCell ref="O2:P2"/>
    <mergeCell ref="Q2:R2"/>
    <mergeCell ref="S2:T2"/>
    <mergeCell ref="U2:V2"/>
    <mergeCell ref="AA2:AB2"/>
    <mergeCell ref="A20:B20"/>
    <mergeCell ref="A4:AB4"/>
    <mergeCell ref="A10:B10"/>
    <mergeCell ref="A11:AB11"/>
    <mergeCell ref="A19:B19"/>
    <mergeCell ref="A1:A3"/>
    <mergeCell ref="B1:B3"/>
    <mergeCell ref="C1:D2"/>
    <mergeCell ref="E2:F2"/>
    <mergeCell ref="G2:H2"/>
    <mergeCell ref="I2:J2"/>
    <mergeCell ref="E1:J1"/>
    <mergeCell ref="K1:L2"/>
    <mergeCell ref="M1:T1"/>
    <mergeCell ref="U1:AB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A10" workbookViewId="0">
      <selection activeCell="L18" sqref="L18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1" width="7.6640625" style="1" customWidth="1"/>
    <col min="12" max="12" width="7.5546875" style="1" customWidth="1"/>
    <col min="13" max="13" width="6.33203125" style="1" customWidth="1"/>
    <col min="14" max="14" width="6" style="1" customWidth="1"/>
    <col min="15" max="22" width="6.6640625" style="1" customWidth="1"/>
    <col min="23" max="23" width="7.33203125" style="1" customWidth="1"/>
    <col min="24" max="24" width="7.5546875" style="1" customWidth="1"/>
    <col min="25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52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141</v>
      </c>
      <c r="B5" s="14" t="s">
        <v>66</v>
      </c>
      <c r="C5" s="15">
        <v>180</v>
      </c>
      <c r="D5" s="15">
        <v>250</v>
      </c>
      <c r="E5" s="4">
        <v>6.2</v>
      </c>
      <c r="F5" s="4">
        <v>8.6999999999999993</v>
      </c>
      <c r="G5" s="4">
        <v>7.2</v>
      </c>
      <c r="H5" s="4">
        <v>10</v>
      </c>
      <c r="I5" s="4">
        <v>32.200000000000003</v>
      </c>
      <c r="J5" s="4">
        <v>44.7</v>
      </c>
      <c r="K5" s="4">
        <v>219</v>
      </c>
      <c r="L5" s="4">
        <v>305</v>
      </c>
      <c r="M5" s="4">
        <v>0.02</v>
      </c>
      <c r="N5" s="4">
        <v>0.03</v>
      </c>
      <c r="O5" s="4">
        <v>0</v>
      </c>
      <c r="P5" s="4">
        <f>$D5/$C5*O5</f>
        <v>0</v>
      </c>
      <c r="Q5" s="4">
        <v>0.09</v>
      </c>
      <c r="R5" s="4">
        <f>$D5/$C5*Q5</f>
        <v>0.12499999999999999</v>
      </c>
      <c r="S5" s="4">
        <v>0.05</v>
      </c>
      <c r="T5" s="4">
        <f>$D5/$C5*S5</f>
        <v>6.9444444444444448E-2</v>
      </c>
      <c r="U5" s="4">
        <v>27.22</v>
      </c>
      <c r="V5" s="4">
        <f>$D5/$C5*U5</f>
        <v>37.80555555555555</v>
      </c>
      <c r="W5" s="4">
        <v>245.12</v>
      </c>
      <c r="X5" s="4">
        <f>$D5/$C5*W5</f>
        <v>340.44444444444446</v>
      </c>
      <c r="Y5" s="4">
        <v>16.260000000000002</v>
      </c>
      <c r="Z5" s="4">
        <f>$D5/$C5*Y5</f>
        <v>22.583333333333336</v>
      </c>
      <c r="AA5" s="4">
        <v>5.53</v>
      </c>
      <c r="AB5" s="4">
        <f>$D5/$C5*AA5</f>
        <v>7.6805555555555554</v>
      </c>
    </row>
    <row r="6" spans="1:28" ht="18" x14ac:dyDescent="0.3">
      <c r="A6" s="16" t="s">
        <v>33</v>
      </c>
      <c r="B6" s="14" t="s">
        <v>34</v>
      </c>
      <c r="C6" s="15">
        <v>20</v>
      </c>
      <c r="D6" s="15">
        <v>30</v>
      </c>
      <c r="E6" s="4">
        <v>1.39</v>
      </c>
      <c r="F6" s="4">
        <v>2.19</v>
      </c>
      <c r="G6" s="4">
        <v>1.77</v>
      </c>
      <c r="H6" s="4">
        <v>2.66</v>
      </c>
      <c r="I6" s="4">
        <v>0</v>
      </c>
      <c r="J6" s="4">
        <v>0</v>
      </c>
      <c r="K6" s="4">
        <v>21.84</v>
      </c>
      <c r="L6" s="4">
        <v>32.76</v>
      </c>
      <c r="M6" s="4">
        <v>0.01</v>
      </c>
      <c r="N6" s="4">
        <f t="shared" ref="N6:N9" si="0">$D6/$C6*M6</f>
        <v>1.4999999999999999E-2</v>
      </c>
      <c r="O6" s="4">
        <v>0.18</v>
      </c>
      <c r="P6" s="4">
        <f t="shared" ref="P6:P9" si="1">$D6/$C6*O6</f>
        <v>0.27</v>
      </c>
      <c r="Q6" s="4">
        <v>0.05</v>
      </c>
      <c r="R6" s="4">
        <f t="shared" ref="R6:R9" si="2">$D6/$C6*Q6</f>
        <v>7.5000000000000011E-2</v>
      </c>
      <c r="S6" s="4">
        <v>0.12</v>
      </c>
      <c r="T6" s="4">
        <f t="shared" ref="T6:T9" si="3">$D6/$C6*S6</f>
        <v>0.18</v>
      </c>
      <c r="U6" s="4">
        <v>210</v>
      </c>
      <c r="V6" s="4">
        <f t="shared" ref="V6:V9" si="4">$D6/$C6*U6</f>
        <v>315</v>
      </c>
      <c r="W6" s="4">
        <v>210</v>
      </c>
      <c r="X6" s="4">
        <f t="shared" ref="X6:X10" si="5">$D6/$C6*W6</f>
        <v>315</v>
      </c>
      <c r="Y6" s="4">
        <v>9.9</v>
      </c>
      <c r="Z6" s="4">
        <f t="shared" ref="Z6:Z10" si="6">$D6/$C6*Y6</f>
        <v>14.850000000000001</v>
      </c>
      <c r="AA6" s="4">
        <v>0.24</v>
      </c>
      <c r="AB6" s="4">
        <f t="shared" ref="AB6:AB10" si="7">$D6/$C6*AA6</f>
        <v>0.36</v>
      </c>
    </row>
    <row r="7" spans="1:28" ht="97.5" customHeight="1" x14ac:dyDescent="0.3">
      <c r="A7" s="16"/>
      <c r="B7" s="23" t="s">
        <v>80</v>
      </c>
      <c r="C7" s="20" t="s">
        <v>81</v>
      </c>
      <c r="D7" s="24"/>
      <c r="E7" s="25">
        <v>5.6</v>
      </c>
      <c r="F7" s="24"/>
      <c r="G7" s="25">
        <v>6.4</v>
      </c>
      <c r="H7" s="24"/>
      <c r="I7" s="25">
        <v>10</v>
      </c>
      <c r="J7" s="24"/>
      <c r="K7" s="25">
        <v>120</v>
      </c>
      <c r="L7" s="24"/>
      <c r="M7" s="25">
        <v>0.3</v>
      </c>
      <c r="N7" s="24"/>
      <c r="O7" s="25">
        <v>24</v>
      </c>
      <c r="P7" s="24"/>
      <c r="Q7" s="25">
        <v>0.2</v>
      </c>
      <c r="R7" s="24"/>
      <c r="S7" s="25">
        <v>0</v>
      </c>
      <c r="T7" s="24"/>
      <c r="U7" s="25">
        <v>0</v>
      </c>
      <c r="V7" s="24"/>
      <c r="W7" s="25">
        <v>0</v>
      </c>
      <c r="X7" s="24"/>
      <c r="Y7" s="25">
        <v>0</v>
      </c>
      <c r="Z7" s="24"/>
      <c r="AA7" s="25">
        <v>0</v>
      </c>
      <c r="AB7" s="24"/>
    </row>
    <row r="8" spans="1:28" ht="54" x14ac:dyDescent="0.3">
      <c r="A8" s="16" t="s">
        <v>36</v>
      </c>
      <c r="B8" s="14" t="s">
        <v>35</v>
      </c>
      <c r="C8" s="15">
        <v>200</v>
      </c>
      <c r="D8" s="15">
        <v>200</v>
      </c>
      <c r="E8" s="4">
        <v>3.78</v>
      </c>
      <c r="F8" s="4">
        <v>3.78</v>
      </c>
      <c r="G8" s="4">
        <v>3.91</v>
      </c>
      <c r="H8" s="4">
        <v>3.91</v>
      </c>
      <c r="I8" s="4">
        <v>26.04</v>
      </c>
      <c r="J8" s="4">
        <v>26.04</v>
      </c>
      <c r="K8" s="4">
        <v>154.15</v>
      </c>
      <c r="L8" s="4">
        <v>154.15</v>
      </c>
      <c r="M8" s="4">
        <v>0.03</v>
      </c>
      <c r="N8" s="4">
        <f t="shared" si="0"/>
        <v>0.03</v>
      </c>
      <c r="O8" s="4">
        <v>0.31</v>
      </c>
      <c r="P8" s="4">
        <f t="shared" si="1"/>
        <v>0.31</v>
      </c>
      <c r="Q8" s="4">
        <v>0.01</v>
      </c>
      <c r="R8" s="4">
        <f t="shared" si="2"/>
        <v>0.01</v>
      </c>
      <c r="S8" s="4">
        <v>0.05</v>
      </c>
      <c r="T8" s="4">
        <f t="shared" si="3"/>
        <v>0.05</v>
      </c>
      <c r="U8" s="4">
        <v>126.27</v>
      </c>
      <c r="V8" s="4">
        <f t="shared" si="4"/>
        <v>126.27</v>
      </c>
      <c r="W8" s="4">
        <v>113.22</v>
      </c>
      <c r="X8" s="4">
        <f t="shared" si="5"/>
        <v>113.22</v>
      </c>
      <c r="Y8" s="4">
        <v>29.92</v>
      </c>
      <c r="Z8" s="4">
        <f t="shared" si="6"/>
        <v>29.92</v>
      </c>
      <c r="AA8" s="4">
        <v>1.03</v>
      </c>
      <c r="AB8" s="4">
        <f t="shared" si="7"/>
        <v>1.03</v>
      </c>
    </row>
    <row r="9" spans="1:28" ht="18" x14ac:dyDescent="0.3">
      <c r="A9" s="16" t="s">
        <v>37</v>
      </c>
      <c r="B9" s="14" t="s">
        <v>38</v>
      </c>
      <c r="C9" s="15">
        <v>10</v>
      </c>
      <c r="D9" s="15">
        <v>10</v>
      </c>
      <c r="E9" s="4">
        <v>0.1</v>
      </c>
      <c r="F9" s="4">
        <f>D9/C9*E9</f>
        <v>0.1</v>
      </c>
      <c r="G9" s="4">
        <v>7.2</v>
      </c>
      <c r="H9" s="4">
        <f>D9/C9*G9</f>
        <v>7.2</v>
      </c>
      <c r="I9" s="4">
        <v>0.1</v>
      </c>
      <c r="J9" s="4">
        <f>D9/C9*I9</f>
        <v>0.1</v>
      </c>
      <c r="K9" s="4">
        <v>66</v>
      </c>
      <c r="L9" s="4">
        <f>D9/C9*K9</f>
        <v>66</v>
      </c>
      <c r="M9" s="4">
        <v>0</v>
      </c>
      <c r="N9" s="4">
        <f t="shared" si="0"/>
        <v>0</v>
      </c>
      <c r="O9" s="4">
        <v>0</v>
      </c>
      <c r="P9" s="4">
        <f t="shared" si="1"/>
        <v>0</v>
      </c>
      <c r="Q9" s="4">
        <v>0.1</v>
      </c>
      <c r="R9" s="4">
        <f t="shared" si="2"/>
        <v>0.1</v>
      </c>
      <c r="S9" s="4">
        <v>0.1</v>
      </c>
      <c r="T9" s="4">
        <f t="shared" si="3"/>
        <v>0.1</v>
      </c>
      <c r="U9" s="4">
        <v>2.4</v>
      </c>
      <c r="V9" s="4">
        <f t="shared" si="4"/>
        <v>2.4</v>
      </c>
      <c r="W9" s="4">
        <v>3</v>
      </c>
      <c r="X9" s="4">
        <f t="shared" si="5"/>
        <v>3</v>
      </c>
      <c r="Y9" s="4">
        <v>0.04</v>
      </c>
      <c r="Z9" s="4">
        <f t="shared" si="6"/>
        <v>0.04</v>
      </c>
      <c r="AA9" s="4">
        <v>0.04</v>
      </c>
      <c r="AB9" s="4">
        <f t="shared" si="7"/>
        <v>0.04</v>
      </c>
    </row>
    <row r="10" spans="1:28" ht="18" x14ac:dyDescent="0.3">
      <c r="A10" s="16" t="s">
        <v>149</v>
      </c>
      <c r="B10" s="14" t="s">
        <v>39</v>
      </c>
      <c r="C10" s="15">
        <v>40</v>
      </c>
      <c r="D10" s="15">
        <v>50</v>
      </c>
      <c r="E10" s="4">
        <v>2.4</v>
      </c>
      <c r="F10" s="4">
        <f t="shared" ref="F10" si="8">$D10/$C10*E10</f>
        <v>3</v>
      </c>
      <c r="G10" s="4">
        <v>0.8</v>
      </c>
      <c r="H10" s="4">
        <f t="shared" ref="H10" si="9">$D10/$C10*G10</f>
        <v>1</v>
      </c>
      <c r="I10" s="4">
        <v>16.7</v>
      </c>
      <c r="J10" s="4">
        <f t="shared" ref="J10" si="10">$D10/$C10*I10</f>
        <v>20.875</v>
      </c>
      <c r="K10" s="4">
        <v>85.7</v>
      </c>
      <c r="L10" s="4">
        <f t="shared" ref="L10:V10" si="11">$D10/$C10*K10</f>
        <v>107.125</v>
      </c>
      <c r="M10" s="4">
        <v>0.13</v>
      </c>
      <c r="N10" s="4">
        <f t="shared" si="11"/>
        <v>0.16250000000000001</v>
      </c>
      <c r="O10" s="4">
        <v>0</v>
      </c>
      <c r="P10" s="4">
        <f t="shared" si="11"/>
        <v>0</v>
      </c>
      <c r="Q10" s="4">
        <v>0</v>
      </c>
      <c r="R10" s="4">
        <f t="shared" si="11"/>
        <v>0</v>
      </c>
      <c r="S10" s="4">
        <v>0.34</v>
      </c>
      <c r="T10" s="4">
        <f t="shared" si="11"/>
        <v>0.42500000000000004</v>
      </c>
      <c r="U10" s="4">
        <v>0.01</v>
      </c>
      <c r="V10" s="4">
        <f t="shared" si="11"/>
        <v>1.2500000000000001E-2</v>
      </c>
      <c r="W10" s="4">
        <v>34.799999999999997</v>
      </c>
      <c r="X10" s="4">
        <f t="shared" si="5"/>
        <v>43.5</v>
      </c>
      <c r="Y10" s="4">
        <v>13.2</v>
      </c>
      <c r="Z10" s="4">
        <f t="shared" si="6"/>
        <v>16.5</v>
      </c>
      <c r="AA10" s="4">
        <v>1.01</v>
      </c>
      <c r="AB10" s="4">
        <f t="shared" si="7"/>
        <v>1.2625</v>
      </c>
    </row>
    <row r="11" spans="1:28" s="2" customFormat="1" x14ac:dyDescent="0.3">
      <c r="A11" s="35" t="s">
        <v>19</v>
      </c>
      <c r="B11" s="35"/>
      <c r="C11" s="12"/>
      <c r="D11" s="12"/>
      <c r="E11" s="5">
        <f t="shared" ref="E11:AB11" si="12">SUM(E5:E10)</f>
        <v>19.47</v>
      </c>
      <c r="F11" s="5">
        <f t="shared" si="12"/>
        <v>17.769999999999996</v>
      </c>
      <c r="G11" s="5">
        <f t="shared" si="12"/>
        <v>27.28</v>
      </c>
      <c r="H11" s="5">
        <f t="shared" si="12"/>
        <v>24.77</v>
      </c>
      <c r="I11" s="5">
        <f t="shared" si="12"/>
        <v>85.04</v>
      </c>
      <c r="J11" s="5">
        <f t="shared" si="12"/>
        <v>91.715000000000003</v>
      </c>
      <c r="K11" s="5">
        <f t="shared" si="12"/>
        <v>666.69</v>
      </c>
      <c r="L11" s="5">
        <f t="shared" si="12"/>
        <v>665.03499999999997</v>
      </c>
      <c r="M11" s="5">
        <f t="shared" ref="M11" si="13">SUM(M5:M10)</f>
        <v>0.49</v>
      </c>
      <c r="N11" s="5">
        <f t="shared" si="12"/>
        <v>0.23749999999999999</v>
      </c>
      <c r="O11" s="5">
        <f t="shared" ref="O11" si="14">SUM(O5:O10)</f>
        <v>24.49</v>
      </c>
      <c r="P11" s="5">
        <f t="shared" si="12"/>
        <v>0.58000000000000007</v>
      </c>
      <c r="Q11" s="5">
        <f t="shared" ref="Q11" si="15">SUM(Q5:Q10)</f>
        <v>0.45000000000000007</v>
      </c>
      <c r="R11" s="5">
        <f t="shared" si="12"/>
        <v>0.31000000000000005</v>
      </c>
      <c r="S11" s="5">
        <f t="shared" ref="S11" si="16">SUM(S5:S10)</f>
        <v>0.65999999999999992</v>
      </c>
      <c r="T11" s="5">
        <f t="shared" si="12"/>
        <v>0.82444444444444454</v>
      </c>
      <c r="U11" s="5">
        <f t="shared" ref="U11" si="17">SUM(U5:U10)</f>
        <v>365.9</v>
      </c>
      <c r="V11" s="5">
        <f t="shared" si="12"/>
        <v>481.48805555555549</v>
      </c>
      <c r="W11" s="5">
        <f t="shared" ref="W11" si="18">SUM(W5:W10)</f>
        <v>606.14</v>
      </c>
      <c r="X11" s="5">
        <f t="shared" si="12"/>
        <v>815.16444444444448</v>
      </c>
      <c r="Y11" s="5">
        <f t="shared" ref="Y11" si="19">SUM(Y5:Y10)</f>
        <v>69.320000000000007</v>
      </c>
      <c r="Z11" s="5">
        <f t="shared" si="12"/>
        <v>83.893333333333345</v>
      </c>
      <c r="AA11" s="5">
        <f t="shared" ref="AA11" si="20">SUM(AA5:AA10)</f>
        <v>7.8500000000000005</v>
      </c>
      <c r="AB11" s="5">
        <f t="shared" si="12"/>
        <v>10.373055555555553</v>
      </c>
    </row>
    <row r="12" spans="1:28" ht="18" x14ac:dyDescent="0.3">
      <c r="A12" s="39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ht="18" x14ac:dyDescent="0.3">
      <c r="A13" s="16" t="s">
        <v>104</v>
      </c>
      <c r="B13" s="14" t="s">
        <v>105</v>
      </c>
      <c r="C13" s="15">
        <v>80</v>
      </c>
      <c r="D13" s="15">
        <v>100</v>
      </c>
      <c r="E13" s="4">
        <v>0.9</v>
      </c>
      <c r="F13" s="4">
        <v>1.2</v>
      </c>
      <c r="G13" s="4">
        <v>0.1</v>
      </c>
      <c r="H13" s="4">
        <v>0.1</v>
      </c>
      <c r="I13" s="4">
        <v>8.5</v>
      </c>
      <c r="J13" s="4">
        <v>10.6</v>
      </c>
      <c r="K13" s="4">
        <v>37</v>
      </c>
      <c r="L13" s="4">
        <v>47</v>
      </c>
      <c r="M13" s="4">
        <v>7.0000000000000007E-2</v>
      </c>
      <c r="N13" s="4">
        <f>$D13/$C13*M13</f>
        <v>8.7500000000000008E-2</v>
      </c>
      <c r="O13" s="4">
        <v>10.84</v>
      </c>
      <c r="P13" s="4">
        <f>$D13/$C13*O13</f>
        <v>13.55</v>
      </c>
      <c r="Q13" s="4">
        <v>9.73</v>
      </c>
      <c r="R13" s="4">
        <f>$D13/$C13*Q13</f>
        <v>12.162500000000001</v>
      </c>
      <c r="S13" s="4">
        <v>0.09</v>
      </c>
      <c r="T13" s="4">
        <f>$D13/$C13*S13</f>
        <v>0.11249999999999999</v>
      </c>
      <c r="U13" s="4">
        <v>63.03</v>
      </c>
      <c r="V13" s="4">
        <f>$D13/$C13*U13</f>
        <v>78.787499999999994</v>
      </c>
      <c r="W13" s="4">
        <v>44.01</v>
      </c>
      <c r="X13" s="4">
        <f>$D13/$C13*W13</f>
        <v>55.012499999999996</v>
      </c>
      <c r="Y13" s="4">
        <v>60.46</v>
      </c>
      <c r="Z13" s="4">
        <f>$D13/$C13*Y13</f>
        <v>75.575000000000003</v>
      </c>
      <c r="AA13" s="4">
        <v>1.5</v>
      </c>
      <c r="AB13" s="4">
        <f>$D13/$C13*AA13</f>
        <v>1.875</v>
      </c>
    </row>
    <row r="14" spans="1:28" ht="36" x14ac:dyDescent="0.3">
      <c r="A14" s="16" t="s">
        <v>99</v>
      </c>
      <c r="B14" s="14" t="s">
        <v>54</v>
      </c>
      <c r="C14" s="15">
        <v>250</v>
      </c>
      <c r="D14" s="15">
        <v>300</v>
      </c>
      <c r="E14" s="4">
        <v>1.7</v>
      </c>
      <c r="F14" s="4">
        <v>2</v>
      </c>
      <c r="G14" s="4">
        <v>5</v>
      </c>
      <c r="H14" s="4">
        <v>6</v>
      </c>
      <c r="I14" s="4">
        <v>11.6</v>
      </c>
      <c r="J14" s="4">
        <v>14</v>
      </c>
      <c r="K14" s="4">
        <v>97</v>
      </c>
      <c r="L14" s="4">
        <v>117</v>
      </c>
      <c r="M14" s="4">
        <v>0.09</v>
      </c>
      <c r="N14" s="4">
        <f t="shared" ref="N14" si="21">$D14/$C14*M14</f>
        <v>0.108</v>
      </c>
      <c r="O14" s="4">
        <v>32.04</v>
      </c>
      <c r="P14" s="4">
        <f t="shared" ref="P14" si="22">$D14/$C14*O14</f>
        <v>38.448</v>
      </c>
      <c r="Q14" s="4">
        <v>1.66</v>
      </c>
      <c r="R14" s="4">
        <f t="shared" ref="R14" si="23">$D14/$C14*Q14</f>
        <v>1.9919999999999998</v>
      </c>
      <c r="S14" s="4">
        <v>0.1</v>
      </c>
      <c r="T14" s="4">
        <f t="shared" ref="T14" si="24">$D14/$C14*S14</f>
        <v>0.12</v>
      </c>
      <c r="U14" s="4">
        <v>79.400000000000006</v>
      </c>
      <c r="V14" s="4">
        <f t="shared" ref="V14" si="25">$D14/$C14*U14</f>
        <v>95.28</v>
      </c>
      <c r="W14" s="4">
        <v>89.5</v>
      </c>
      <c r="X14" s="4">
        <f t="shared" ref="X14" si="26">$D14/$C14*W14</f>
        <v>107.39999999999999</v>
      </c>
      <c r="Y14" s="4">
        <v>40.24</v>
      </c>
      <c r="Z14" s="4">
        <f t="shared" ref="Z14" si="27">$D14/$C14*Y14</f>
        <v>48.288000000000004</v>
      </c>
      <c r="AA14" s="4">
        <v>1.97</v>
      </c>
      <c r="AB14" s="4">
        <f t="shared" ref="AB14" si="28">$D14/$C14*AA14</f>
        <v>2.3639999999999999</v>
      </c>
    </row>
    <row r="15" spans="1:28" ht="36" x14ac:dyDescent="0.3">
      <c r="A15" s="16" t="s">
        <v>100</v>
      </c>
      <c r="B15" s="14" t="s">
        <v>55</v>
      </c>
      <c r="C15" s="15" t="s">
        <v>101</v>
      </c>
      <c r="D15" s="15" t="s">
        <v>102</v>
      </c>
      <c r="E15" s="4">
        <v>17.100000000000001</v>
      </c>
      <c r="F15" s="4">
        <v>23</v>
      </c>
      <c r="G15" s="4">
        <v>21.4</v>
      </c>
      <c r="H15" s="4">
        <v>29.2</v>
      </c>
      <c r="I15" s="4">
        <v>28.4</v>
      </c>
      <c r="J15" s="4">
        <v>40.200000000000003</v>
      </c>
      <c r="K15" s="4">
        <v>377</v>
      </c>
      <c r="L15" s="4">
        <v>519</v>
      </c>
      <c r="M15" s="4">
        <v>0.11</v>
      </c>
      <c r="N15" s="4">
        <v>0.12</v>
      </c>
      <c r="O15" s="4">
        <v>2.33</v>
      </c>
      <c r="P15" s="4">
        <v>2.59</v>
      </c>
      <c r="Q15" s="4">
        <v>2.15</v>
      </c>
      <c r="R15" s="4">
        <v>2.39</v>
      </c>
      <c r="S15" s="4">
        <v>0.14000000000000001</v>
      </c>
      <c r="T15" s="4">
        <v>0.16</v>
      </c>
      <c r="U15" s="4">
        <v>27.04</v>
      </c>
      <c r="V15" s="4">
        <v>30.04</v>
      </c>
      <c r="W15" s="4">
        <v>216.95</v>
      </c>
      <c r="X15" s="4">
        <v>241.06</v>
      </c>
      <c r="Y15" s="4">
        <v>59.99</v>
      </c>
      <c r="Z15" s="4">
        <v>66.66</v>
      </c>
      <c r="AA15" s="4">
        <v>1.84</v>
      </c>
      <c r="AB15" s="4">
        <v>2.04</v>
      </c>
    </row>
    <row r="16" spans="1:28" ht="36" x14ac:dyDescent="0.3">
      <c r="A16" s="16" t="s">
        <v>98</v>
      </c>
      <c r="B16" s="14" t="s">
        <v>51</v>
      </c>
      <c r="C16" s="15">
        <v>200</v>
      </c>
      <c r="D16" s="15">
        <v>200</v>
      </c>
      <c r="E16" s="4">
        <v>0.66</v>
      </c>
      <c r="F16" s="4">
        <v>0.66</v>
      </c>
      <c r="G16" s="4">
        <v>0.09</v>
      </c>
      <c r="H16" s="4">
        <v>0.09</v>
      </c>
      <c r="I16" s="4">
        <v>32.01</v>
      </c>
      <c r="J16" s="4">
        <v>32.01</v>
      </c>
      <c r="K16" s="4">
        <v>132.80000000000001</v>
      </c>
      <c r="L16" s="4">
        <v>132.80000000000001</v>
      </c>
      <c r="M16" s="4">
        <v>0.18</v>
      </c>
      <c r="N16" s="4">
        <f t="shared" ref="N16:N18" si="29">$D16/$C16*M16</f>
        <v>0.18</v>
      </c>
      <c r="O16" s="4">
        <v>0</v>
      </c>
      <c r="P16" s="4">
        <f t="shared" ref="P16:P18" si="30">$D16/$C16*O16</f>
        <v>0</v>
      </c>
      <c r="Q16" s="4">
        <v>1</v>
      </c>
      <c r="R16" s="4">
        <f t="shared" ref="R16:R18" si="31">$D16/$C16*Q16</f>
        <v>1</v>
      </c>
      <c r="S16" s="4">
        <v>1.4</v>
      </c>
      <c r="T16" s="4">
        <f t="shared" ref="T16:T18" si="32">$D16/$C16*S16</f>
        <v>1.4</v>
      </c>
      <c r="U16" s="4">
        <v>35</v>
      </c>
      <c r="V16" s="4">
        <f t="shared" ref="V16:V18" si="33">$D16/$C16*U16</f>
        <v>35</v>
      </c>
      <c r="W16" s="4">
        <v>35</v>
      </c>
      <c r="X16" s="4">
        <f t="shared" ref="X16:X18" si="34">$D16/$C16*W16</f>
        <v>35</v>
      </c>
      <c r="Y16" s="4">
        <v>47</v>
      </c>
      <c r="Z16" s="4">
        <f t="shared" ref="Z16:Z18" si="35">$D16/$C16*Y16</f>
        <v>47</v>
      </c>
      <c r="AA16" s="4">
        <v>3.9</v>
      </c>
      <c r="AB16" s="4">
        <f t="shared" ref="AB16:AB18" si="36">$D16/$C16*AA16</f>
        <v>3.9</v>
      </c>
    </row>
    <row r="17" spans="1:28" ht="18" x14ac:dyDescent="0.3">
      <c r="A17" s="16" t="s">
        <v>149</v>
      </c>
      <c r="B17" s="14" t="s">
        <v>39</v>
      </c>
      <c r="C17" s="15">
        <v>40</v>
      </c>
      <c r="D17" s="15">
        <v>50</v>
      </c>
      <c r="E17" s="4">
        <v>2.4</v>
      </c>
      <c r="F17" s="4">
        <f t="shared" ref="F17:F18" si="37">$D17/$C17*E17</f>
        <v>3</v>
      </c>
      <c r="G17" s="4">
        <v>0.8</v>
      </c>
      <c r="H17" s="4">
        <f t="shared" ref="H17:H18" si="38">$D17/$C17*G17</f>
        <v>1</v>
      </c>
      <c r="I17" s="4">
        <v>16.7</v>
      </c>
      <c r="J17" s="4">
        <f t="shared" ref="J17" si="39">$D17/$C17*I17</f>
        <v>20.875</v>
      </c>
      <c r="K17" s="4">
        <v>85.7</v>
      </c>
      <c r="L17" s="4">
        <f t="shared" ref="L17:L18" si="40">$D17/$C17*K17</f>
        <v>107.125</v>
      </c>
      <c r="M17" s="4">
        <v>0.13</v>
      </c>
      <c r="N17" s="4">
        <f t="shared" si="29"/>
        <v>0.16250000000000001</v>
      </c>
      <c r="O17" s="4">
        <v>0</v>
      </c>
      <c r="P17" s="4">
        <f t="shared" si="30"/>
        <v>0</v>
      </c>
      <c r="Q17" s="4">
        <v>0</v>
      </c>
      <c r="R17" s="4">
        <f t="shared" si="31"/>
        <v>0</v>
      </c>
      <c r="S17" s="4">
        <v>0.34</v>
      </c>
      <c r="T17" s="4">
        <f t="shared" si="32"/>
        <v>0.42500000000000004</v>
      </c>
      <c r="U17" s="4">
        <v>0.01</v>
      </c>
      <c r="V17" s="4">
        <f t="shared" si="33"/>
        <v>1.2500000000000001E-2</v>
      </c>
      <c r="W17" s="4">
        <v>34.799999999999997</v>
      </c>
      <c r="X17" s="4">
        <f t="shared" si="34"/>
        <v>43.5</v>
      </c>
      <c r="Y17" s="4">
        <v>13.2</v>
      </c>
      <c r="Z17" s="4">
        <f t="shared" si="35"/>
        <v>16.5</v>
      </c>
      <c r="AA17" s="4">
        <v>1.01</v>
      </c>
      <c r="AB17" s="4">
        <f t="shared" si="36"/>
        <v>1.2625</v>
      </c>
    </row>
    <row r="18" spans="1:28" ht="18" x14ac:dyDescent="0.3">
      <c r="A18" s="16" t="s">
        <v>150</v>
      </c>
      <c r="B18" s="14" t="s">
        <v>45</v>
      </c>
      <c r="C18" s="15">
        <v>40</v>
      </c>
      <c r="D18" s="15">
        <v>60</v>
      </c>
      <c r="E18" s="4">
        <v>2.6</v>
      </c>
      <c r="F18" s="4">
        <f t="shared" si="37"/>
        <v>3.9000000000000004</v>
      </c>
      <c r="G18" s="4">
        <v>0.48</v>
      </c>
      <c r="H18" s="4">
        <f t="shared" si="38"/>
        <v>0.72</v>
      </c>
      <c r="I18" s="4">
        <v>1.05</v>
      </c>
      <c r="J18" s="4">
        <v>1.38</v>
      </c>
      <c r="K18" s="4">
        <v>72.400000000000006</v>
      </c>
      <c r="L18" s="4">
        <f t="shared" si="40"/>
        <v>108.60000000000001</v>
      </c>
      <c r="M18" s="4">
        <v>7.0000000000000007E-2</v>
      </c>
      <c r="N18" s="4">
        <f t="shared" si="29"/>
        <v>0.10500000000000001</v>
      </c>
      <c r="O18" s="4">
        <v>0</v>
      </c>
      <c r="P18" s="4">
        <f t="shared" si="30"/>
        <v>0</v>
      </c>
      <c r="Q18" s="4">
        <v>0</v>
      </c>
      <c r="R18" s="4">
        <f t="shared" si="31"/>
        <v>0</v>
      </c>
      <c r="S18" s="4">
        <v>0.5</v>
      </c>
      <c r="T18" s="4">
        <f t="shared" si="32"/>
        <v>0.75</v>
      </c>
      <c r="U18" s="4">
        <v>14</v>
      </c>
      <c r="V18" s="4">
        <f t="shared" si="33"/>
        <v>21</v>
      </c>
      <c r="W18" s="4">
        <v>67.2</v>
      </c>
      <c r="X18" s="4">
        <f t="shared" si="34"/>
        <v>100.80000000000001</v>
      </c>
      <c r="Y18" s="4">
        <v>10</v>
      </c>
      <c r="Z18" s="4">
        <f t="shared" si="35"/>
        <v>15</v>
      </c>
      <c r="AA18" s="4">
        <v>0.31</v>
      </c>
      <c r="AB18" s="4">
        <f t="shared" si="36"/>
        <v>0.46499999999999997</v>
      </c>
    </row>
    <row r="19" spans="1:28" s="2" customFormat="1" x14ac:dyDescent="0.3">
      <c r="A19" s="35" t="s">
        <v>19</v>
      </c>
      <c r="B19" s="35"/>
      <c r="C19" s="12"/>
      <c r="D19" s="12"/>
      <c r="E19" s="5">
        <f t="shared" ref="E19:AB19" si="41">SUM(E13:E18)</f>
        <v>25.360000000000003</v>
      </c>
      <c r="F19" s="5">
        <f t="shared" si="41"/>
        <v>33.76</v>
      </c>
      <c r="G19" s="5">
        <f t="shared" si="41"/>
        <v>27.87</v>
      </c>
      <c r="H19" s="5">
        <f t="shared" si="41"/>
        <v>37.11</v>
      </c>
      <c r="I19" s="5">
        <f t="shared" si="41"/>
        <v>98.259999999999991</v>
      </c>
      <c r="J19" s="5">
        <f t="shared" si="41"/>
        <v>119.065</v>
      </c>
      <c r="K19" s="5">
        <f t="shared" si="41"/>
        <v>801.9</v>
      </c>
      <c r="L19" s="5">
        <f t="shared" si="41"/>
        <v>1031.5249999999999</v>
      </c>
      <c r="M19" s="5">
        <f t="shared" si="41"/>
        <v>0.65000000000000013</v>
      </c>
      <c r="N19" s="5">
        <f t="shared" si="41"/>
        <v>0.76300000000000001</v>
      </c>
      <c r="O19" s="5">
        <f t="shared" si="41"/>
        <v>45.209999999999994</v>
      </c>
      <c r="P19" s="5">
        <f t="shared" si="41"/>
        <v>54.588000000000008</v>
      </c>
      <c r="Q19" s="5">
        <f t="shared" si="41"/>
        <v>14.540000000000001</v>
      </c>
      <c r="R19" s="5">
        <f t="shared" si="41"/>
        <v>17.544499999999999</v>
      </c>
      <c r="S19" s="5">
        <f t="shared" si="41"/>
        <v>2.57</v>
      </c>
      <c r="T19" s="5">
        <f t="shared" si="41"/>
        <v>2.9675000000000002</v>
      </c>
      <c r="U19" s="5">
        <f t="shared" si="41"/>
        <v>218.48</v>
      </c>
      <c r="V19" s="5">
        <f t="shared" si="41"/>
        <v>260.12</v>
      </c>
      <c r="W19" s="5">
        <f t="shared" si="41"/>
        <v>487.46</v>
      </c>
      <c r="X19" s="5">
        <f t="shared" si="41"/>
        <v>582.77250000000004</v>
      </c>
      <c r="Y19" s="5">
        <f t="shared" si="41"/>
        <v>230.89</v>
      </c>
      <c r="Z19" s="5">
        <f t="shared" si="41"/>
        <v>269.02300000000002</v>
      </c>
      <c r="AA19" s="5">
        <f t="shared" si="41"/>
        <v>10.53</v>
      </c>
      <c r="AB19" s="5">
        <f t="shared" si="41"/>
        <v>11.906499999999999</v>
      </c>
    </row>
    <row r="20" spans="1:28" s="2" customFormat="1" x14ac:dyDescent="0.3">
      <c r="A20" s="35" t="s">
        <v>21</v>
      </c>
      <c r="B20" s="35"/>
      <c r="C20" s="12"/>
      <c r="D20" s="12"/>
      <c r="E20" s="5">
        <f t="shared" ref="E20:AB20" si="42">SUM(E11+E19)</f>
        <v>44.83</v>
      </c>
      <c r="F20" s="5">
        <f t="shared" si="42"/>
        <v>51.529999999999994</v>
      </c>
      <c r="G20" s="5">
        <f t="shared" si="42"/>
        <v>55.150000000000006</v>
      </c>
      <c r="H20" s="5">
        <f t="shared" si="42"/>
        <v>61.879999999999995</v>
      </c>
      <c r="I20" s="5">
        <f t="shared" si="42"/>
        <v>183.3</v>
      </c>
      <c r="J20" s="5">
        <f t="shared" si="42"/>
        <v>210.78</v>
      </c>
      <c r="K20" s="5">
        <f t="shared" si="42"/>
        <v>1468.5900000000001</v>
      </c>
      <c r="L20" s="5">
        <f t="shared" si="42"/>
        <v>1696.56</v>
      </c>
      <c r="M20" s="5">
        <f t="shared" si="42"/>
        <v>1.1400000000000001</v>
      </c>
      <c r="N20" s="5">
        <f t="shared" si="42"/>
        <v>1.0004999999999999</v>
      </c>
      <c r="O20" s="5">
        <f t="shared" si="42"/>
        <v>69.699999999999989</v>
      </c>
      <c r="P20" s="5">
        <f t="shared" si="42"/>
        <v>55.168000000000006</v>
      </c>
      <c r="Q20" s="5">
        <f t="shared" si="42"/>
        <v>14.99</v>
      </c>
      <c r="R20" s="5">
        <f t="shared" si="42"/>
        <v>17.854499999999998</v>
      </c>
      <c r="S20" s="5">
        <f t="shared" si="42"/>
        <v>3.2299999999999995</v>
      </c>
      <c r="T20" s="5">
        <f t="shared" si="42"/>
        <v>3.7919444444444448</v>
      </c>
      <c r="U20" s="5">
        <f t="shared" si="42"/>
        <v>584.38</v>
      </c>
      <c r="V20" s="5">
        <f t="shared" si="42"/>
        <v>741.60805555555544</v>
      </c>
      <c r="W20" s="5">
        <f t="shared" si="42"/>
        <v>1093.5999999999999</v>
      </c>
      <c r="X20" s="5">
        <f t="shared" si="42"/>
        <v>1397.9369444444446</v>
      </c>
      <c r="Y20" s="5">
        <f t="shared" si="42"/>
        <v>300.20999999999998</v>
      </c>
      <c r="Z20" s="5">
        <f t="shared" si="42"/>
        <v>352.91633333333334</v>
      </c>
      <c r="AA20" s="5">
        <f t="shared" si="42"/>
        <v>18.38</v>
      </c>
      <c r="AB20" s="5">
        <f t="shared" si="42"/>
        <v>22.279555555555554</v>
      </c>
    </row>
  </sheetData>
  <mergeCells count="23">
    <mergeCell ref="Q2:R2"/>
    <mergeCell ref="S2:T2"/>
    <mergeCell ref="M1:T1"/>
    <mergeCell ref="U1:AB1"/>
    <mergeCell ref="U2:V2"/>
    <mergeCell ref="W2:X2"/>
    <mergeCell ref="Y2:Z2"/>
    <mergeCell ref="AA2:AB2"/>
    <mergeCell ref="A20:B20"/>
    <mergeCell ref="A4:AB4"/>
    <mergeCell ref="A11:B11"/>
    <mergeCell ref="A12:AB12"/>
    <mergeCell ref="A19:B19"/>
    <mergeCell ref="A1:A3"/>
    <mergeCell ref="B1:B3"/>
    <mergeCell ref="C1:D2"/>
    <mergeCell ref="E2:F2"/>
    <mergeCell ref="G2:H2"/>
    <mergeCell ref="I2:J2"/>
    <mergeCell ref="E1:J1"/>
    <mergeCell ref="K1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opLeftCell="A13" workbookViewId="0">
      <selection activeCell="L19" sqref="L19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2" width="7.5546875" style="1" customWidth="1"/>
    <col min="13" max="13" width="6.5546875" style="1" customWidth="1"/>
    <col min="14" max="21" width="6.6640625" style="1" customWidth="1"/>
    <col min="22" max="22" width="7.33203125" style="1" customWidth="1"/>
    <col min="23" max="23" width="7.5546875" style="1" customWidth="1"/>
    <col min="24" max="25" width="7.44140625" style="1" customWidth="1"/>
    <col min="26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56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s="17" customFormat="1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142</v>
      </c>
      <c r="B5" s="14" t="s">
        <v>143</v>
      </c>
      <c r="C5" s="15">
        <v>180</v>
      </c>
      <c r="D5" s="15">
        <v>250</v>
      </c>
      <c r="E5" s="4">
        <v>6.5</v>
      </c>
      <c r="F5" s="4">
        <v>9.1</v>
      </c>
      <c r="G5" s="4">
        <v>8</v>
      </c>
      <c r="H5" s="4">
        <v>11.1</v>
      </c>
      <c r="I5" s="4">
        <v>30.7</v>
      </c>
      <c r="J5" s="4">
        <v>42.6</v>
      </c>
      <c r="K5" s="4">
        <v>221</v>
      </c>
      <c r="L5" s="4">
        <v>307</v>
      </c>
      <c r="M5" s="4">
        <v>0.16</v>
      </c>
      <c r="N5" s="4">
        <f>$D5/$C5*M5</f>
        <v>0.22222222222222221</v>
      </c>
      <c r="O5" s="4">
        <v>2.6</v>
      </c>
      <c r="P5" s="4">
        <f>$D5/$C5*O5</f>
        <v>3.6111111111111112</v>
      </c>
      <c r="Q5" s="4">
        <v>0.16</v>
      </c>
      <c r="R5" s="4">
        <f>$D5/$C5*Q5</f>
        <v>0.22222222222222221</v>
      </c>
      <c r="S5" s="4">
        <v>0.32100000000000001</v>
      </c>
      <c r="T5" s="4">
        <f>$D5/$C5*S5</f>
        <v>0.4458333333333333</v>
      </c>
      <c r="U5" s="4">
        <v>252.85</v>
      </c>
      <c r="V5" s="4">
        <f>$D5/$C5*U5</f>
        <v>351.18055555555554</v>
      </c>
      <c r="W5" s="4">
        <v>270.52</v>
      </c>
      <c r="X5" s="4">
        <f>$D5/$C5*W5</f>
        <v>375.72222222222217</v>
      </c>
      <c r="Y5" s="4">
        <v>48.55</v>
      </c>
      <c r="Z5" s="4">
        <f>$D5/$C5*Y5</f>
        <v>67.430555555555543</v>
      </c>
      <c r="AA5" s="4">
        <v>1.6</v>
      </c>
      <c r="AB5" s="4">
        <f>$D5/$C5*AA5</f>
        <v>2.2222222222222223</v>
      </c>
    </row>
    <row r="6" spans="1:28" ht="18" x14ac:dyDescent="0.3">
      <c r="A6" s="16" t="s">
        <v>90</v>
      </c>
      <c r="B6" s="14" t="s">
        <v>47</v>
      </c>
      <c r="C6" s="15">
        <v>40</v>
      </c>
      <c r="D6" s="15">
        <v>40</v>
      </c>
      <c r="E6" s="4">
        <v>5.0999999999999996</v>
      </c>
      <c r="F6" s="4">
        <v>5.0999999999999996</v>
      </c>
      <c r="G6" s="4">
        <v>4.5999999999999996</v>
      </c>
      <c r="H6" s="4">
        <v>4.5999999999999996</v>
      </c>
      <c r="I6" s="4">
        <v>0.3</v>
      </c>
      <c r="J6" s="4">
        <v>0.3</v>
      </c>
      <c r="K6" s="4">
        <v>63</v>
      </c>
      <c r="L6" s="4">
        <v>63</v>
      </c>
      <c r="M6" s="4">
        <v>0.01</v>
      </c>
      <c r="N6" s="4">
        <f t="shared" ref="N6" si="0">$D6/$C6*M6</f>
        <v>0.01</v>
      </c>
      <c r="O6" s="4">
        <v>0.18</v>
      </c>
      <c r="P6" s="4">
        <f t="shared" ref="P6" si="1">$D6/$C6*O6</f>
        <v>0.18</v>
      </c>
      <c r="Q6" s="4">
        <v>0.05</v>
      </c>
      <c r="R6" s="4">
        <f t="shared" ref="R6" si="2">$D6/$C6*Q6</f>
        <v>0.05</v>
      </c>
      <c r="S6" s="4">
        <v>0.12</v>
      </c>
      <c r="T6" s="4">
        <f t="shared" ref="T6" si="3">$D6/$C6*S6</f>
        <v>0.12</v>
      </c>
      <c r="U6" s="4">
        <v>210</v>
      </c>
      <c r="V6" s="4">
        <f t="shared" ref="V6" si="4">$D6/$C6*U6</f>
        <v>210</v>
      </c>
      <c r="W6" s="4">
        <v>210</v>
      </c>
      <c r="X6" s="4">
        <f t="shared" ref="X6" si="5">$D6/$C6*W6</f>
        <v>210</v>
      </c>
      <c r="Y6" s="4">
        <v>9.9</v>
      </c>
      <c r="Z6" s="4">
        <f t="shared" ref="Z6" si="6">$D6/$C6*Y6</f>
        <v>9.9</v>
      </c>
      <c r="AA6" s="4">
        <v>0.24</v>
      </c>
      <c r="AB6" s="4">
        <f t="shared" ref="AB6" si="7">$D6/$C6*AA6</f>
        <v>0.24</v>
      </c>
    </row>
    <row r="7" spans="1:28" ht="18" x14ac:dyDescent="0.3">
      <c r="A7" s="16" t="s">
        <v>37</v>
      </c>
      <c r="B7" s="14" t="s">
        <v>38</v>
      </c>
      <c r="C7" s="15">
        <v>10</v>
      </c>
      <c r="D7" s="15">
        <v>10</v>
      </c>
      <c r="E7" s="4">
        <v>0.1</v>
      </c>
      <c r="F7" s="4">
        <v>0.1</v>
      </c>
      <c r="G7" s="4">
        <v>7.2</v>
      </c>
      <c r="H7" s="4">
        <v>7.2</v>
      </c>
      <c r="I7" s="4">
        <v>0.1</v>
      </c>
      <c r="J7" s="4">
        <v>0.1</v>
      </c>
      <c r="K7" s="4">
        <v>66</v>
      </c>
      <c r="L7" s="4">
        <v>66</v>
      </c>
      <c r="M7" s="4">
        <v>0</v>
      </c>
      <c r="N7" s="4">
        <f t="shared" ref="N7:N9" si="8">$D7/$C7*M7</f>
        <v>0</v>
      </c>
      <c r="O7" s="4">
        <v>0</v>
      </c>
      <c r="P7" s="4">
        <f t="shared" ref="P7:P9" si="9">$D7/$C7*O7</f>
        <v>0</v>
      </c>
      <c r="Q7" s="4">
        <v>0.1</v>
      </c>
      <c r="R7" s="4">
        <f t="shared" ref="R7:R9" si="10">$D7/$C7*Q7</f>
        <v>0.1</v>
      </c>
      <c r="S7" s="4">
        <v>0.1</v>
      </c>
      <c r="T7" s="4">
        <f t="shared" ref="T7:T9" si="11">$D7/$C7*S7</f>
        <v>0.1</v>
      </c>
      <c r="U7" s="4">
        <v>2.4</v>
      </c>
      <c r="V7" s="4">
        <f t="shared" ref="V7:V9" si="12">$D7/$C7*U7</f>
        <v>2.4</v>
      </c>
      <c r="W7" s="4">
        <v>3</v>
      </c>
      <c r="X7" s="4">
        <f t="shared" ref="X7:X10" si="13">$D7/$C7*W7</f>
        <v>3</v>
      </c>
      <c r="Y7" s="4">
        <v>0.04</v>
      </c>
      <c r="Z7" s="4">
        <f t="shared" ref="Z7:Z10" si="14">$D7/$C7*Y7</f>
        <v>0.04</v>
      </c>
      <c r="AA7" s="4">
        <v>0.04</v>
      </c>
      <c r="AB7" s="4">
        <f t="shared" ref="AB7:AB10" si="15">$D7/$C7*AA7</f>
        <v>0.04</v>
      </c>
    </row>
    <row r="8" spans="1:28" ht="96" customHeight="1" x14ac:dyDescent="0.3">
      <c r="A8" s="16"/>
      <c r="B8" s="23" t="s">
        <v>80</v>
      </c>
      <c r="C8" s="20" t="s">
        <v>81</v>
      </c>
      <c r="D8" s="24"/>
      <c r="E8" s="25">
        <v>5.6</v>
      </c>
      <c r="F8" s="24"/>
      <c r="G8" s="25">
        <v>6.4</v>
      </c>
      <c r="H8" s="24"/>
      <c r="I8" s="25">
        <v>10</v>
      </c>
      <c r="J8" s="24"/>
      <c r="K8" s="25">
        <v>120</v>
      </c>
      <c r="L8" s="24"/>
      <c r="M8" s="25">
        <v>0.3</v>
      </c>
      <c r="N8" s="24"/>
      <c r="O8" s="25">
        <v>24</v>
      </c>
      <c r="P8" s="24"/>
      <c r="Q8" s="25">
        <v>0.2</v>
      </c>
      <c r="R8" s="24"/>
      <c r="S8" s="25">
        <v>0</v>
      </c>
      <c r="T8" s="24"/>
      <c r="U8" s="25">
        <v>0</v>
      </c>
      <c r="V8" s="24"/>
      <c r="W8" s="25">
        <v>0</v>
      </c>
      <c r="X8" s="24"/>
      <c r="Y8" s="25">
        <v>0</v>
      </c>
      <c r="Z8" s="24"/>
      <c r="AA8" s="25">
        <v>0</v>
      </c>
      <c r="AB8" s="24"/>
    </row>
    <row r="9" spans="1:28" ht="18" x14ac:dyDescent="0.3">
      <c r="A9" s="16" t="s">
        <v>91</v>
      </c>
      <c r="B9" s="14" t="s">
        <v>57</v>
      </c>
      <c r="C9" s="15">
        <v>200</v>
      </c>
      <c r="D9" s="15">
        <v>200</v>
      </c>
      <c r="E9" s="4">
        <v>0.13</v>
      </c>
      <c r="F9" s="4">
        <v>0.13</v>
      </c>
      <c r="G9" s="4">
        <v>0.02</v>
      </c>
      <c r="H9" s="4">
        <v>0.02</v>
      </c>
      <c r="I9" s="4">
        <v>15.2</v>
      </c>
      <c r="J9" s="4">
        <v>15.2</v>
      </c>
      <c r="K9" s="4">
        <v>62</v>
      </c>
      <c r="L9" s="4">
        <v>62</v>
      </c>
      <c r="M9" s="4">
        <v>1.4</v>
      </c>
      <c r="N9" s="4">
        <f t="shared" si="8"/>
        <v>1.4</v>
      </c>
      <c r="O9" s="4">
        <v>0.06</v>
      </c>
      <c r="P9" s="4">
        <f t="shared" si="9"/>
        <v>0.06</v>
      </c>
      <c r="Q9" s="4">
        <v>0.34</v>
      </c>
      <c r="R9" s="4">
        <f t="shared" si="10"/>
        <v>0.34</v>
      </c>
      <c r="S9" s="4">
        <v>240</v>
      </c>
      <c r="T9" s="4">
        <f t="shared" si="11"/>
        <v>240</v>
      </c>
      <c r="U9" s="4">
        <v>190</v>
      </c>
      <c r="V9" s="4">
        <f t="shared" si="12"/>
        <v>190</v>
      </c>
      <c r="W9" s="4">
        <v>228</v>
      </c>
      <c r="X9" s="4">
        <f t="shared" si="13"/>
        <v>228</v>
      </c>
      <c r="Y9" s="4">
        <v>0.2</v>
      </c>
      <c r="Z9" s="4">
        <f t="shared" si="14"/>
        <v>0.2</v>
      </c>
      <c r="AA9" s="4">
        <v>1.4</v>
      </c>
      <c r="AB9" s="4">
        <f t="shared" si="15"/>
        <v>1.4</v>
      </c>
    </row>
    <row r="10" spans="1:28" ht="18" x14ac:dyDescent="0.3">
      <c r="A10" s="16" t="s">
        <v>149</v>
      </c>
      <c r="B10" s="14" t="s">
        <v>39</v>
      </c>
      <c r="C10" s="15">
        <v>40</v>
      </c>
      <c r="D10" s="15">
        <v>50</v>
      </c>
      <c r="E10" s="4">
        <v>2.4</v>
      </c>
      <c r="F10" s="4">
        <f t="shared" ref="F10" si="16">$D10/$C10*E10</f>
        <v>3</v>
      </c>
      <c r="G10" s="4">
        <v>0.8</v>
      </c>
      <c r="H10" s="4">
        <f t="shared" ref="H10" si="17">$D10/$C10*G10</f>
        <v>1</v>
      </c>
      <c r="I10" s="4">
        <v>16.7</v>
      </c>
      <c r="J10" s="4">
        <f t="shared" ref="J10" si="18">$D10/$C10*I10</f>
        <v>20.875</v>
      </c>
      <c r="K10" s="4">
        <v>85.7</v>
      </c>
      <c r="L10" s="4">
        <f t="shared" ref="L10:V10" si="19">$D10/$C10*K10</f>
        <v>107.125</v>
      </c>
      <c r="M10" s="4">
        <v>0.13</v>
      </c>
      <c r="N10" s="4">
        <f t="shared" si="19"/>
        <v>0.16250000000000001</v>
      </c>
      <c r="O10" s="4">
        <v>0</v>
      </c>
      <c r="P10" s="4">
        <f t="shared" si="19"/>
        <v>0</v>
      </c>
      <c r="Q10" s="4">
        <v>0</v>
      </c>
      <c r="R10" s="4">
        <f t="shared" si="19"/>
        <v>0</v>
      </c>
      <c r="S10" s="4">
        <v>0.34</v>
      </c>
      <c r="T10" s="4">
        <f t="shared" si="19"/>
        <v>0.42500000000000004</v>
      </c>
      <c r="U10" s="4">
        <v>0.01</v>
      </c>
      <c r="V10" s="4">
        <f t="shared" si="19"/>
        <v>1.2500000000000001E-2</v>
      </c>
      <c r="W10" s="4">
        <v>34.799999999999997</v>
      </c>
      <c r="X10" s="4">
        <f t="shared" si="13"/>
        <v>43.5</v>
      </c>
      <c r="Y10" s="4">
        <v>13.2</v>
      </c>
      <c r="Z10" s="4">
        <f t="shared" si="14"/>
        <v>16.5</v>
      </c>
      <c r="AA10" s="4">
        <v>1.01</v>
      </c>
      <c r="AB10" s="4">
        <f t="shared" si="15"/>
        <v>1.2625</v>
      </c>
    </row>
    <row r="11" spans="1:28" s="2" customFormat="1" x14ac:dyDescent="0.3">
      <c r="A11" s="35" t="s">
        <v>19</v>
      </c>
      <c r="B11" s="35"/>
      <c r="C11" s="12"/>
      <c r="D11" s="12"/>
      <c r="E11" s="5">
        <f t="shared" ref="E11:AB11" si="20">SUM(E5:E10)</f>
        <v>19.829999999999995</v>
      </c>
      <c r="F11" s="5">
        <f t="shared" si="20"/>
        <v>17.43</v>
      </c>
      <c r="G11" s="5">
        <f t="shared" si="20"/>
        <v>27.020000000000003</v>
      </c>
      <c r="H11" s="5">
        <f t="shared" si="20"/>
        <v>23.919999999999998</v>
      </c>
      <c r="I11" s="5">
        <f t="shared" si="20"/>
        <v>73</v>
      </c>
      <c r="J11" s="5">
        <f t="shared" si="20"/>
        <v>79.075000000000003</v>
      </c>
      <c r="K11" s="5">
        <f t="shared" si="20"/>
        <v>617.70000000000005</v>
      </c>
      <c r="L11" s="5">
        <f t="shared" si="20"/>
        <v>605.125</v>
      </c>
      <c r="M11" s="5">
        <f t="shared" si="20"/>
        <v>2</v>
      </c>
      <c r="N11" s="5">
        <f t="shared" si="20"/>
        <v>1.7947222222222221</v>
      </c>
      <c r="O11" s="5">
        <f t="shared" si="20"/>
        <v>26.84</v>
      </c>
      <c r="P11" s="5">
        <f t="shared" si="20"/>
        <v>3.8511111111111114</v>
      </c>
      <c r="Q11" s="5">
        <f t="shared" si="20"/>
        <v>0.85000000000000009</v>
      </c>
      <c r="R11" s="5">
        <f t="shared" si="20"/>
        <v>0.71222222222222231</v>
      </c>
      <c r="S11" s="5">
        <f t="shared" si="20"/>
        <v>240.881</v>
      </c>
      <c r="T11" s="5">
        <f t="shared" si="20"/>
        <v>241.09083333333334</v>
      </c>
      <c r="U11" s="5">
        <f t="shared" si="20"/>
        <v>655.26</v>
      </c>
      <c r="V11" s="5">
        <f t="shared" si="20"/>
        <v>753.59305555555557</v>
      </c>
      <c r="W11" s="5">
        <f t="shared" si="20"/>
        <v>746.31999999999994</v>
      </c>
      <c r="X11" s="5">
        <f t="shared" si="20"/>
        <v>860.22222222222217</v>
      </c>
      <c r="Y11" s="5">
        <f t="shared" si="20"/>
        <v>71.89</v>
      </c>
      <c r="Z11" s="5">
        <f t="shared" si="20"/>
        <v>94.070555555555558</v>
      </c>
      <c r="AA11" s="5">
        <f t="shared" si="20"/>
        <v>4.29</v>
      </c>
      <c r="AB11" s="5">
        <f t="shared" si="20"/>
        <v>5.1647222222222222</v>
      </c>
    </row>
    <row r="12" spans="1:28" s="17" customFormat="1" ht="18" x14ac:dyDescent="0.3">
      <c r="A12" s="39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ht="36" x14ac:dyDescent="0.3">
      <c r="A13" s="16" t="s">
        <v>106</v>
      </c>
      <c r="B13" s="14" t="s">
        <v>107</v>
      </c>
      <c r="C13" s="15">
        <v>80</v>
      </c>
      <c r="D13" s="15">
        <v>100</v>
      </c>
      <c r="E13" s="4">
        <v>1.1000000000000001</v>
      </c>
      <c r="F13" s="4">
        <v>1.3</v>
      </c>
      <c r="G13" s="4">
        <v>6.6</v>
      </c>
      <c r="H13" s="4">
        <v>8.1999999999999993</v>
      </c>
      <c r="I13" s="4">
        <v>5.3</v>
      </c>
      <c r="J13" s="4">
        <v>6.6</v>
      </c>
      <c r="K13" s="4">
        <v>84</v>
      </c>
      <c r="L13" s="4">
        <v>105</v>
      </c>
      <c r="M13" s="4">
        <v>14.5</v>
      </c>
      <c r="N13" s="4">
        <f>$D13/$C13*M13</f>
        <v>18.125</v>
      </c>
      <c r="O13" s="4">
        <v>0.01</v>
      </c>
      <c r="P13" s="4">
        <f>$D13/$C13*O13</f>
        <v>1.2500000000000001E-2</v>
      </c>
      <c r="Q13" s="4">
        <v>0.06</v>
      </c>
      <c r="R13" s="4">
        <f>$D13/$C13*Q13</f>
        <v>7.4999999999999997E-2</v>
      </c>
      <c r="S13" s="4">
        <v>72.05</v>
      </c>
      <c r="T13" s="4">
        <f>$D13/$C13*S13</f>
        <v>90.0625</v>
      </c>
      <c r="U13" s="4">
        <v>66.099999999999994</v>
      </c>
      <c r="V13" s="4">
        <f>$D13/$C13*U13</f>
        <v>82.625</v>
      </c>
      <c r="W13" s="4">
        <v>33</v>
      </c>
      <c r="X13" s="4">
        <f>$D13/$C13*W13</f>
        <v>41.25</v>
      </c>
      <c r="Y13" s="4">
        <v>2.2000000000000002</v>
      </c>
      <c r="Z13" s="4">
        <f>$D13/$C13*Y13</f>
        <v>2.75</v>
      </c>
      <c r="AA13" s="4">
        <v>14.5</v>
      </c>
      <c r="AB13" s="4">
        <f>$D13/$C13*AA13</f>
        <v>18.125</v>
      </c>
    </row>
    <row r="14" spans="1:28" ht="54" x14ac:dyDescent="0.3">
      <c r="A14" s="16" t="s">
        <v>88</v>
      </c>
      <c r="B14" s="14" t="s">
        <v>79</v>
      </c>
      <c r="C14" s="15" t="s">
        <v>77</v>
      </c>
      <c r="D14" s="15" t="s">
        <v>78</v>
      </c>
      <c r="E14" s="4">
        <v>9.76</v>
      </c>
      <c r="F14" s="4">
        <v>11.71</v>
      </c>
      <c r="G14" s="4">
        <v>6.82</v>
      </c>
      <c r="H14" s="4">
        <v>8.18</v>
      </c>
      <c r="I14" s="4">
        <v>19.010000000000002</v>
      </c>
      <c r="J14" s="4">
        <v>22.81</v>
      </c>
      <c r="K14" s="4">
        <v>175.1</v>
      </c>
      <c r="L14" s="4">
        <v>210.12</v>
      </c>
      <c r="M14" s="4">
        <v>7.0000000000000007E-2</v>
      </c>
      <c r="N14" s="4">
        <v>0.08</v>
      </c>
      <c r="O14" s="4">
        <v>1.48</v>
      </c>
      <c r="P14" s="4">
        <v>1.78</v>
      </c>
      <c r="Q14" s="4">
        <v>1.53</v>
      </c>
      <c r="R14" s="4">
        <v>1.84</v>
      </c>
      <c r="S14" s="4">
        <v>0.11</v>
      </c>
      <c r="T14" s="4">
        <v>0.13</v>
      </c>
      <c r="U14" s="4">
        <v>40.74</v>
      </c>
      <c r="V14" s="4">
        <v>48.89</v>
      </c>
      <c r="W14" s="4">
        <v>163.66999999999999</v>
      </c>
      <c r="X14" s="4">
        <v>196.4</v>
      </c>
      <c r="Y14" s="4">
        <v>28.59</v>
      </c>
      <c r="Z14" s="4">
        <v>31.31</v>
      </c>
      <c r="AA14" s="4">
        <v>1.27</v>
      </c>
      <c r="AB14" s="4">
        <v>1.52</v>
      </c>
    </row>
    <row r="15" spans="1:28" ht="36" x14ac:dyDescent="0.3">
      <c r="A15" s="16" t="s">
        <v>108</v>
      </c>
      <c r="B15" s="14" t="s">
        <v>109</v>
      </c>
      <c r="C15" s="15">
        <v>100</v>
      </c>
      <c r="D15" s="15">
        <v>120</v>
      </c>
      <c r="E15" s="4">
        <v>23.2</v>
      </c>
      <c r="F15" s="4">
        <v>27.9</v>
      </c>
      <c r="G15" s="4">
        <v>11.6</v>
      </c>
      <c r="H15" s="4">
        <v>13.9</v>
      </c>
      <c r="I15" s="4">
        <v>4.7</v>
      </c>
      <c r="J15" s="4">
        <v>5.7</v>
      </c>
      <c r="K15" s="4">
        <v>216</v>
      </c>
      <c r="L15" s="4">
        <v>259</v>
      </c>
      <c r="M15" s="4">
        <v>5.58</v>
      </c>
      <c r="N15" s="4">
        <f t="shared" ref="N15:N19" si="21">$D15/$C15*M15</f>
        <v>6.6959999999999997</v>
      </c>
      <c r="O15" s="4">
        <v>2.09</v>
      </c>
      <c r="P15" s="4">
        <f t="shared" ref="P15:P19" si="22">$D15/$C15*O15</f>
        <v>2.5079999999999996</v>
      </c>
      <c r="Q15" s="4">
        <v>0.15</v>
      </c>
      <c r="R15" s="4">
        <f t="shared" ref="R15:R19" si="23">$D15/$C15*Q15</f>
        <v>0.18</v>
      </c>
      <c r="S15" s="4">
        <v>35.159999999999997</v>
      </c>
      <c r="T15" s="4">
        <f t="shared" ref="T15:T19" si="24">$D15/$C15*S15</f>
        <v>42.191999999999993</v>
      </c>
      <c r="U15" s="4">
        <v>177.5</v>
      </c>
      <c r="V15" s="4">
        <f t="shared" ref="V15:V19" si="25">$D15/$C15*U15</f>
        <v>213</v>
      </c>
      <c r="W15" s="4">
        <v>34.86</v>
      </c>
      <c r="X15" s="4">
        <f t="shared" ref="X15:X19" si="26">$D15/$C15*W15</f>
        <v>41.832000000000001</v>
      </c>
      <c r="Y15" s="4">
        <v>0.86</v>
      </c>
      <c r="Z15" s="4">
        <f t="shared" ref="Z15:Z19" si="27">$D15/$C15*Y15</f>
        <v>1.032</v>
      </c>
      <c r="AA15" s="4">
        <v>5.58</v>
      </c>
      <c r="AB15" s="4">
        <f t="shared" ref="AB15:AB19" si="28">$D15/$C15*AA15</f>
        <v>6.6959999999999997</v>
      </c>
    </row>
    <row r="16" spans="1:28" ht="18" x14ac:dyDescent="0.3">
      <c r="A16" s="16" t="s">
        <v>110</v>
      </c>
      <c r="B16" s="14" t="s">
        <v>58</v>
      </c>
      <c r="C16" s="15">
        <v>150</v>
      </c>
      <c r="D16" s="15">
        <v>200</v>
      </c>
      <c r="E16" s="4">
        <v>3.65</v>
      </c>
      <c r="F16" s="4">
        <v>4.87</v>
      </c>
      <c r="G16" s="4">
        <v>5.37</v>
      </c>
      <c r="H16" s="4">
        <v>7.17</v>
      </c>
      <c r="I16" s="4">
        <v>36.68</v>
      </c>
      <c r="J16" s="4">
        <v>48.8</v>
      </c>
      <c r="K16" s="4">
        <v>209.7</v>
      </c>
      <c r="L16" s="4">
        <v>279.60000000000002</v>
      </c>
      <c r="M16" s="4">
        <v>0</v>
      </c>
      <c r="N16" s="4">
        <f t="shared" si="21"/>
        <v>0</v>
      </c>
      <c r="O16" s="4">
        <v>0.09</v>
      </c>
      <c r="P16" s="4">
        <f t="shared" si="22"/>
        <v>0.12</v>
      </c>
      <c r="Q16" s="4">
        <v>0.03</v>
      </c>
      <c r="R16" s="4">
        <f t="shared" si="23"/>
        <v>3.9999999999999994E-2</v>
      </c>
      <c r="S16" s="4">
        <v>6.38</v>
      </c>
      <c r="T16" s="4">
        <f t="shared" si="24"/>
        <v>8.5066666666666659</v>
      </c>
      <c r="U16" s="4">
        <v>101.91</v>
      </c>
      <c r="V16" s="4">
        <f t="shared" si="25"/>
        <v>135.88</v>
      </c>
      <c r="W16" s="4">
        <v>33.46</v>
      </c>
      <c r="X16" s="4">
        <f t="shared" si="26"/>
        <v>44.61333333333333</v>
      </c>
      <c r="Y16" s="4">
        <v>0.69</v>
      </c>
      <c r="Z16" s="4">
        <f t="shared" si="27"/>
        <v>0.91999999999999993</v>
      </c>
      <c r="AA16" s="4">
        <v>0</v>
      </c>
      <c r="AB16" s="4">
        <f t="shared" si="28"/>
        <v>0</v>
      </c>
    </row>
    <row r="17" spans="1:28" ht="18" x14ac:dyDescent="0.3">
      <c r="A17" s="16" t="s">
        <v>111</v>
      </c>
      <c r="B17" s="14" t="s">
        <v>112</v>
      </c>
      <c r="C17" s="15">
        <v>200</v>
      </c>
      <c r="D17" s="15">
        <v>200</v>
      </c>
      <c r="E17" s="4">
        <v>0</v>
      </c>
      <c r="F17" s="4">
        <v>0</v>
      </c>
      <c r="G17" s="4">
        <v>0</v>
      </c>
      <c r="H17" s="4">
        <v>0</v>
      </c>
      <c r="I17" s="4">
        <v>20</v>
      </c>
      <c r="J17" s="4">
        <v>20</v>
      </c>
      <c r="K17" s="4">
        <v>76</v>
      </c>
      <c r="L17" s="4">
        <v>76</v>
      </c>
      <c r="M17" s="4">
        <v>0</v>
      </c>
      <c r="N17" s="4">
        <f t="shared" si="21"/>
        <v>0</v>
      </c>
      <c r="O17" s="4">
        <v>0</v>
      </c>
      <c r="P17" s="4">
        <f t="shared" si="22"/>
        <v>0</v>
      </c>
      <c r="Q17" s="4">
        <v>0</v>
      </c>
      <c r="R17" s="4">
        <f t="shared" si="23"/>
        <v>0</v>
      </c>
      <c r="S17" s="4">
        <v>0</v>
      </c>
      <c r="T17" s="4">
        <f t="shared" si="24"/>
        <v>0</v>
      </c>
      <c r="U17" s="4">
        <v>0.68</v>
      </c>
      <c r="V17" s="4">
        <f t="shared" si="25"/>
        <v>0.68</v>
      </c>
      <c r="W17" s="4">
        <v>0</v>
      </c>
      <c r="X17" s="4">
        <f t="shared" si="26"/>
        <v>0</v>
      </c>
      <c r="Y17" s="4">
        <v>0</v>
      </c>
      <c r="Z17" s="4">
        <f t="shared" si="27"/>
        <v>0</v>
      </c>
      <c r="AA17" s="4">
        <v>0.1</v>
      </c>
      <c r="AB17" s="4">
        <f t="shared" si="28"/>
        <v>0.1</v>
      </c>
    </row>
    <row r="18" spans="1:28" ht="18" x14ac:dyDescent="0.3">
      <c r="A18" s="16" t="s">
        <v>149</v>
      </c>
      <c r="B18" s="14" t="s">
        <v>39</v>
      </c>
      <c r="C18" s="15">
        <v>40</v>
      </c>
      <c r="D18" s="15">
        <v>50</v>
      </c>
      <c r="E18" s="4">
        <v>2.4</v>
      </c>
      <c r="F18" s="4">
        <f t="shared" ref="F18:F19" si="29">$D18/$C18*E18</f>
        <v>3</v>
      </c>
      <c r="G18" s="4">
        <v>0.8</v>
      </c>
      <c r="H18" s="4">
        <f t="shared" ref="H18" si="30">$D18/$C18*G18</f>
        <v>1</v>
      </c>
      <c r="I18" s="4">
        <v>16.7</v>
      </c>
      <c r="J18" s="4">
        <v>20.9</v>
      </c>
      <c r="K18" s="4">
        <v>85.7</v>
      </c>
      <c r="L18" s="4">
        <f t="shared" ref="L18:L19" si="31">$D18/$C18*K18</f>
        <v>107.125</v>
      </c>
      <c r="M18" s="4">
        <v>0.13</v>
      </c>
      <c r="N18" s="4">
        <f t="shared" si="21"/>
        <v>0.16250000000000001</v>
      </c>
      <c r="O18" s="4">
        <v>0</v>
      </c>
      <c r="P18" s="4">
        <f t="shared" si="22"/>
        <v>0</v>
      </c>
      <c r="Q18" s="4">
        <v>0</v>
      </c>
      <c r="R18" s="4">
        <f t="shared" si="23"/>
        <v>0</v>
      </c>
      <c r="S18" s="4">
        <v>0.34</v>
      </c>
      <c r="T18" s="4">
        <f t="shared" si="24"/>
        <v>0.42500000000000004</v>
      </c>
      <c r="U18" s="4">
        <v>0.01</v>
      </c>
      <c r="V18" s="4">
        <f t="shared" si="25"/>
        <v>1.2500000000000001E-2</v>
      </c>
      <c r="W18" s="4">
        <v>34.799999999999997</v>
      </c>
      <c r="X18" s="4">
        <f t="shared" si="26"/>
        <v>43.5</v>
      </c>
      <c r="Y18" s="4">
        <v>13.2</v>
      </c>
      <c r="Z18" s="4">
        <f t="shared" si="27"/>
        <v>16.5</v>
      </c>
      <c r="AA18" s="4">
        <v>1.01</v>
      </c>
      <c r="AB18" s="4">
        <f t="shared" si="28"/>
        <v>1.2625</v>
      </c>
    </row>
    <row r="19" spans="1:28" ht="18" x14ac:dyDescent="0.3">
      <c r="A19" s="16" t="s">
        <v>150</v>
      </c>
      <c r="B19" s="14" t="s">
        <v>45</v>
      </c>
      <c r="C19" s="15">
        <v>40</v>
      </c>
      <c r="D19" s="15">
        <v>60</v>
      </c>
      <c r="E19" s="4">
        <v>2.6</v>
      </c>
      <c r="F19" s="4">
        <f t="shared" si="29"/>
        <v>3.9000000000000004</v>
      </c>
      <c r="G19" s="4">
        <v>0.48</v>
      </c>
      <c r="H19" s="4">
        <v>0.72</v>
      </c>
      <c r="I19" s="4">
        <v>1.05</v>
      </c>
      <c r="J19" s="4">
        <f t="shared" ref="J19" si="32">$D19/$C19*I19</f>
        <v>1.5750000000000002</v>
      </c>
      <c r="K19" s="4">
        <v>72.400000000000006</v>
      </c>
      <c r="L19" s="4">
        <f t="shared" si="31"/>
        <v>108.60000000000001</v>
      </c>
      <c r="M19" s="4">
        <v>7.0000000000000007E-2</v>
      </c>
      <c r="N19" s="4">
        <f t="shared" si="21"/>
        <v>0.10500000000000001</v>
      </c>
      <c r="O19" s="4">
        <v>0</v>
      </c>
      <c r="P19" s="4">
        <f t="shared" si="22"/>
        <v>0</v>
      </c>
      <c r="Q19" s="4">
        <v>0</v>
      </c>
      <c r="R19" s="4">
        <f t="shared" si="23"/>
        <v>0</v>
      </c>
      <c r="S19" s="4">
        <v>0.5</v>
      </c>
      <c r="T19" s="4">
        <f t="shared" si="24"/>
        <v>0.75</v>
      </c>
      <c r="U19" s="4">
        <v>14</v>
      </c>
      <c r="V19" s="4">
        <f t="shared" si="25"/>
        <v>21</v>
      </c>
      <c r="W19" s="4">
        <v>67.2</v>
      </c>
      <c r="X19" s="4">
        <f t="shared" si="26"/>
        <v>100.80000000000001</v>
      </c>
      <c r="Y19" s="4">
        <v>10</v>
      </c>
      <c r="Z19" s="4">
        <f t="shared" si="27"/>
        <v>15</v>
      </c>
      <c r="AA19" s="4">
        <v>0.31</v>
      </c>
      <c r="AB19" s="4">
        <f t="shared" si="28"/>
        <v>0.46499999999999997</v>
      </c>
    </row>
    <row r="20" spans="1:28" s="2" customFormat="1" x14ac:dyDescent="0.3">
      <c r="A20" s="35" t="s">
        <v>19</v>
      </c>
      <c r="B20" s="35"/>
      <c r="C20" s="12"/>
      <c r="D20" s="12"/>
      <c r="E20" s="5">
        <f t="shared" ref="E20:AB20" si="33">SUM(E13:E19)</f>
        <v>42.71</v>
      </c>
      <c r="F20" s="5">
        <f t="shared" si="33"/>
        <v>52.679999999999993</v>
      </c>
      <c r="G20" s="5">
        <f t="shared" si="33"/>
        <v>31.67</v>
      </c>
      <c r="H20" s="5">
        <f t="shared" si="33"/>
        <v>39.17</v>
      </c>
      <c r="I20" s="5">
        <f t="shared" si="33"/>
        <v>103.44</v>
      </c>
      <c r="J20" s="5">
        <f t="shared" si="33"/>
        <v>126.38500000000001</v>
      </c>
      <c r="K20" s="5">
        <f t="shared" si="33"/>
        <v>918.9</v>
      </c>
      <c r="L20" s="5">
        <f t="shared" si="33"/>
        <v>1145.4449999999999</v>
      </c>
      <c r="M20" s="5">
        <f t="shared" ref="M20" si="34">SUM(M13:M19)</f>
        <v>20.349999999999998</v>
      </c>
      <c r="N20" s="5">
        <f t="shared" si="33"/>
        <v>25.168499999999998</v>
      </c>
      <c r="O20" s="5">
        <f t="shared" ref="O20" si="35">SUM(O13:O19)</f>
        <v>3.67</v>
      </c>
      <c r="P20" s="5">
        <f t="shared" si="33"/>
        <v>4.4204999999999997</v>
      </c>
      <c r="Q20" s="5">
        <f t="shared" ref="Q20" si="36">SUM(Q13:Q19)</f>
        <v>1.77</v>
      </c>
      <c r="R20" s="5">
        <f t="shared" si="33"/>
        <v>2.1350000000000002</v>
      </c>
      <c r="S20" s="5">
        <f t="shared" ref="S20" si="37">SUM(S13:S19)</f>
        <v>114.53999999999999</v>
      </c>
      <c r="T20" s="5">
        <f t="shared" si="33"/>
        <v>142.06616666666667</v>
      </c>
      <c r="U20" s="5">
        <f t="shared" ref="U20" si="38">SUM(U13:U19)</f>
        <v>400.94</v>
      </c>
      <c r="V20" s="5">
        <f t="shared" si="33"/>
        <v>502.08749999999998</v>
      </c>
      <c r="W20" s="5">
        <f t="shared" ref="W20" si="39">SUM(W13:W19)</f>
        <v>366.98999999999995</v>
      </c>
      <c r="X20" s="5">
        <f t="shared" si="33"/>
        <v>468.39533333333338</v>
      </c>
      <c r="Y20" s="5">
        <f t="shared" ref="Y20" si="40">SUM(Y13:Y19)</f>
        <v>55.539999999999992</v>
      </c>
      <c r="Z20" s="5">
        <f t="shared" si="33"/>
        <v>67.512</v>
      </c>
      <c r="AA20" s="5">
        <f t="shared" ref="AA20" si="41">SUM(AA13:AA19)</f>
        <v>22.770000000000003</v>
      </c>
      <c r="AB20" s="5">
        <f t="shared" si="33"/>
        <v>28.168500000000002</v>
      </c>
    </row>
    <row r="21" spans="1:28" s="2" customFormat="1" x14ac:dyDescent="0.3">
      <c r="A21" s="35" t="s">
        <v>21</v>
      </c>
      <c r="B21" s="35"/>
      <c r="C21" s="12"/>
      <c r="D21" s="12"/>
      <c r="E21" s="5">
        <f t="shared" ref="E21:AB21" si="42">SUM(E11+E20)</f>
        <v>62.539999999999992</v>
      </c>
      <c r="F21" s="5">
        <f t="shared" si="42"/>
        <v>70.109999999999985</v>
      </c>
      <c r="G21" s="5">
        <f t="shared" si="42"/>
        <v>58.690000000000005</v>
      </c>
      <c r="H21" s="5">
        <f t="shared" si="42"/>
        <v>63.09</v>
      </c>
      <c r="I21" s="5">
        <f t="shared" si="42"/>
        <v>176.44</v>
      </c>
      <c r="J21" s="5">
        <f t="shared" si="42"/>
        <v>205.46</v>
      </c>
      <c r="K21" s="5">
        <f t="shared" si="42"/>
        <v>1536.6</v>
      </c>
      <c r="L21" s="5">
        <f t="shared" si="42"/>
        <v>1750.57</v>
      </c>
      <c r="M21" s="5">
        <f t="shared" ref="M21" si="43">SUM(M11+M20)</f>
        <v>22.349999999999998</v>
      </c>
      <c r="N21" s="5">
        <f t="shared" si="42"/>
        <v>26.963222222222221</v>
      </c>
      <c r="O21" s="5">
        <f t="shared" ref="O21" si="44">SUM(O11+O20)</f>
        <v>30.509999999999998</v>
      </c>
      <c r="P21" s="5">
        <f t="shared" si="42"/>
        <v>8.2716111111111115</v>
      </c>
      <c r="Q21" s="5">
        <f t="shared" ref="Q21" si="45">SUM(Q11+Q20)</f>
        <v>2.62</v>
      </c>
      <c r="R21" s="5">
        <f t="shared" si="42"/>
        <v>2.8472222222222223</v>
      </c>
      <c r="S21" s="5">
        <f t="shared" ref="S21" si="46">SUM(S11+S20)</f>
        <v>355.42099999999999</v>
      </c>
      <c r="T21" s="5">
        <f t="shared" si="42"/>
        <v>383.15700000000004</v>
      </c>
      <c r="U21" s="5">
        <f t="shared" ref="U21" si="47">SUM(U11+U20)</f>
        <v>1056.2</v>
      </c>
      <c r="V21" s="5">
        <f t="shared" si="42"/>
        <v>1255.6805555555557</v>
      </c>
      <c r="W21" s="5">
        <f t="shared" ref="W21" si="48">SUM(W11+W20)</f>
        <v>1113.31</v>
      </c>
      <c r="X21" s="5">
        <f t="shared" si="42"/>
        <v>1328.6175555555556</v>
      </c>
      <c r="Y21" s="5">
        <f t="shared" ref="Y21" si="49">SUM(Y11+Y20)</f>
        <v>127.42999999999999</v>
      </c>
      <c r="Z21" s="5">
        <f t="shared" si="42"/>
        <v>161.58255555555556</v>
      </c>
      <c r="AA21" s="5">
        <f t="shared" ref="AA21" si="50">SUM(AA11+AA20)</f>
        <v>27.060000000000002</v>
      </c>
      <c r="AB21" s="5">
        <f t="shared" si="42"/>
        <v>33.333222222222226</v>
      </c>
    </row>
  </sheetData>
  <mergeCells count="23">
    <mergeCell ref="U1:AB1"/>
    <mergeCell ref="M2:N2"/>
    <mergeCell ref="O2:P2"/>
    <mergeCell ref="Q2:R2"/>
    <mergeCell ref="S2:T2"/>
    <mergeCell ref="U2:V2"/>
    <mergeCell ref="W2:X2"/>
    <mergeCell ref="Y2:Z2"/>
    <mergeCell ref="AA2:AB2"/>
    <mergeCell ref="A21:B21"/>
    <mergeCell ref="A4:AB4"/>
    <mergeCell ref="A11:B11"/>
    <mergeCell ref="A12:AB12"/>
    <mergeCell ref="A20:B20"/>
    <mergeCell ref="I2:J2"/>
    <mergeCell ref="E1:J1"/>
    <mergeCell ref="K1:L2"/>
    <mergeCell ref="M1:T1"/>
    <mergeCell ref="A1:A3"/>
    <mergeCell ref="B1:B3"/>
    <mergeCell ref="C1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opLeftCell="A10" workbookViewId="0">
      <selection activeCell="L19" sqref="L19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1" width="7.6640625" style="1" customWidth="1"/>
    <col min="12" max="12" width="7.44140625" style="1" customWidth="1"/>
    <col min="13" max="13" width="6.109375" style="1" customWidth="1"/>
    <col min="14" max="20" width="6.6640625" style="1" customWidth="1"/>
    <col min="21" max="23" width="7.5546875" style="1" customWidth="1"/>
    <col min="24" max="25" width="7.33203125" style="1" customWidth="1"/>
    <col min="26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59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121</v>
      </c>
      <c r="B5" s="14" t="s">
        <v>122</v>
      </c>
      <c r="C5" s="15">
        <v>180</v>
      </c>
      <c r="D5" s="15">
        <v>250</v>
      </c>
      <c r="E5" s="4">
        <v>5.6</v>
      </c>
      <c r="F5" s="4">
        <v>7.7</v>
      </c>
      <c r="G5" s="4">
        <v>10.6</v>
      </c>
      <c r="H5" s="4">
        <v>9.18</v>
      </c>
      <c r="I5" s="4">
        <v>29.5</v>
      </c>
      <c r="J5" s="4">
        <v>41</v>
      </c>
      <c r="K5" s="4">
        <v>209</v>
      </c>
      <c r="L5" s="4">
        <v>291</v>
      </c>
      <c r="M5" s="4">
        <v>0.06</v>
      </c>
      <c r="N5" s="4">
        <f>$D5/$C5*M5</f>
        <v>8.3333333333333329E-2</v>
      </c>
      <c r="O5" s="4">
        <v>1.95</v>
      </c>
      <c r="P5" s="4">
        <f>$D5/$C5*O5</f>
        <v>2.708333333333333</v>
      </c>
      <c r="Q5" s="4">
        <v>0.08</v>
      </c>
      <c r="R5" s="4">
        <f>$D5/$C5*Q5</f>
        <v>0.1111111111111111</v>
      </c>
      <c r="S5" s="4">
        <v>0.17</v>
      </c>
      <c r="T5" s="4">
        <f>$D5/$C5*S5</f>
        <v>0.23611111111111113</v>
      </c>
      <c r="U5" s="4">
        <v>215.69</v>
      </c>
      <c r="V5" s="4">
        <f>$D5/$C5*U5</f>
        <v>299.56944444444446</v>
      </c>
      <c r="W5" s="4">
        <v>81.45</v>
      </c>
      <c r="X5" s="4">
        <f>$D5/$C5*W5</f>
        <v>113.125</v>
      </c>
      <c r="Y5" s="4">
        <v>33.51</v>
      </c>
      <c r="Z5" s="4">
        <f>$D5/$C5*Y5</f>
        <v>46.541666666666664</v>
      </c>
      <c r="AA5" s="4">
        <v>0.69</v>
      </c>
      <c r="AB5" s="4">
        <f>$D5/$C5*AA5</f>
        <v>0.95833333333333326</v>
      </c>
    </row>
    <row r="6" spans="1:28" ht="18" x14ac:dyDescent="0.3">
      <c r="A6" s="16" t="s">
        <v>33</v>
      </c>
      <c r="B6" s="14" t="s">
        <v>34</v>
      </c>
      <c r="C6" s="15">
        <v>20</v>
      </c>
      <c r="D6" s="15">
        <v>30</v>
      </c>
      <c r="E6" s="4">
        <v>1.39</v>
      </c>
      <c r="F6" s="4">
        <v>2.19</v>
      </c>
      <c r="G6" s="4">
        <v>1.77</v>
      </c>
      <c r="H6" s="4">
        <v>2.66</v>
      </c>
      <c r="I6" s="4">
        <v>0</v>
      </c>
      <c r="J6" s="4">
        <v>0</v>
      </c>
      <c r="K6" s="4">
        <v>21.84</v>
      </c>
      <c r="L6" s="4">
        <v>32.76</v>
      </c>
      <c r="M6" s="4">
        <v>0.01</v>
      </c>
      <c r="N6" s="4">
        <f t="shared" ref="N6:N8" si="0">$D6/$C6*M6</f>
        <v>1.4999999999999999E-2</v>
      </c>
      <c r="O6" s="4">
        <v>0.18</v>
      </c>
      <c r="P6" s="4">
        <f t="shared" ref="P6:P8" si="1">$D6/$C6*O6</f>
        <v>0.27</v>
      </c>
      <c r="Q6" s="4">
        <v>0.05</v>
      </c>
      <c r="R6" s="4">
        <f t="shared" ref="R6:R8" si="2">$D6/$C6*Q6</f>
        <v>7.5000000000000011E-2</v>
      </c>
      <c r="S6" s="4">
        <v>0.12</v>
      </c>
      <c r="T6" s="4">
        <f t="shared" ref="T6:T8" si="3">$D6/$C6*S6</f>
        <v>0.18</v>
      </c>
      <c r="U6" s="4">
        <v>210</v>
      </c>
      <c r="V6" s="4">
        <f t="shared" ref="V6:V8" si="4">$D6/$C6*U6</f>
        <v>315</v>
      </c>
      <c r="W6" s="4">
        <v>210</v>
      </c>
      <c r="X6" s="4">
        <f t="shared" ref="X6:X9" si="5">$D6/$C6*W6</f>
        <v>315</v>
      </c>
      <c r="Y6" s="4">
        <v>9.9</v>
      </c>
      <c r="Z6" s="4">
        <f t="shared" ref="Z6:Z9" si="6">$D6/$C6*Y6</f>
        <v>14.850000000000001</v>
      </c>
      <c r="AA6" s="4">
        <v>0.24</v>
      </c>
      <c r="AB6" s="4">
        <f t="shared" ref="AB6:AB9" si="7">$D6/$C6*AA6</f>
        <v>0.36</v>
      </c>
    </row>
    <row r="7" spans="1:28" ht="94.5" customHeight="1" x14ac:dyDescent="0.3">
      <c r="A7" s="16"/>
      <c r="B7" s="23" t="s">
        <v>80</v>
      </c>
      <c r="C7" s="20" t="s">
        <v>81</v>
      </c>
      <c r="D7" s="24"/>
      <c r="E7" s="25">
        <v>5.6</v>
      </c>
      <c r="F7" s="24"/>
      <c r="G7" s="25">
        <v>6.4</v>
      </c>
      <c r="H7" s="24"/>
      <c r="I7" s="25">
        <v>10</v>
      </c>
      <c r="J7" s="24"/>
      <c r="K7" s="25">
        <v>120</v>
      </c>
      <c r="L7" s="24"/>
      <c r="M7" s="25">
        <v>0.3</v>
      </c>
      <c r="N7" s="24"/>
      <c r="O7" s="25">
        <v>24</v>
      </c>
      <c r="P7" s="24"/>
      <c r="Q7" s="25">
        <v>0.2</v>
      </c>
      <c r="R7" s="24"/>
      <c r="S7" s="25">
        <v>0</v>
      </c>
      <c r="T7" s="24"/>
      <c r="U7" s="25">
        <v>0</v>
      </c>
      <c r="V7" s="24"/>
      <c r="W7" s="25">
        <v>0</v>
      </c>
      <c r="X7" s="24"/>
      <c r="Y7" s="25">
        <v>0</v>
      </c>
      <c r="Z7" s="24"/>
      <c r="AA7" s="25">
        <v>0</v>
      </c>
      <c r="AB7" s="24"/>
    </row>
    <row r="8" spans="1:28" ht="58.5" customHeight="1" x14ac:dyDescent="0.3">
      <c r="A8" s="16" t="s">
        <v>87</v>
      </c>
      <c r="B8" s="14" t="s">
        <v>48</v>
      </c>
      <c r="C8" s="15">
        <v>200</v>
      </c>
      <c r="D8" s="15">
        <v>200</v>
      </c>
      <c r="E8" s="4">
        <v>2.0099999999999998</v>
      </c>
      <c r="F8" s="4">
        <v>2.0099999999999998</v>
      </c>
      <c r="G8" s="4">
        <v>2.39</v>
      </c>
      <c r="H8" s="4">
        <v>2.39</v>
      </c>
      <c r="I8" s="4">
        <v>25.65</v>
      </c>
      <c r="J8" s="4">
        <v>25.65</v>
      </c>
      <c r="K8" s="4">
        <v>131.87</v>
      </c>
      <c r="L8" s="4">
        <v>131.87</v>
      </c>
      <c r="M8" s="4">
        <v>0.03</v>
      </c>
      <c r="N8" s="4">
        <f t="shared" si="0"/>
        <v>0.03</v>
      </c>
      <c r="O8" s="4">
        <v>0.31</v>
      </c>
      <c r="P8" s="4">
        <f t="shared" si="1"/>
        <v>0.31</v>
      </c>
      <c r="Q8" s="4">
        <v>0.01</v>
      </c>
      <c r="R8" s="4">
        <f t="shared" si="2"/>
        <v>0.01</v>
      </c>
      <c r="S8" s="4">
        <v>0.05</v>
      </c>
      <c r="T8" s="4">
        <f t="shared" si="3"/>
        <v>0.05</v>
      </c>
      <c r="U8" s="4">
        <v>126.27</v>
      </c>
      <c r="V8" s="4">
        <f t="shared" si="4"/>
        <v>126.27</v>
      </c>
      <c r="W8" s="4">
        <v>113.22</v>
      </c>
      <c r="X8" s="4">
        <f t="shared" si="5"/>
        <v>113.22</v>
      </c>
      <c r="Y8" s="4">
        <v>29.92</v>
      </c>
      <c r="Z8" s="4">
        <f t="shared" si="6"/>
        <v>29.92</v>
      </c>
      <c r="AA8" s="4">
        <v>1.03</v>
      </c>
      <c r="AB8" s="4">
        <f t="shared" si="7"/>
        <v>1.03</v>
      </c>
    </row>
    <row r="9" spans="1:28" ht="21" customHeight="1" x14ac:dyDescent="0.3">
      <c r="A9" s="16" t="s">
        <v>149</v>
      </c>
      <c r="B9" s="14" t="s">
        <v>39</v>
      </c>
      <c r="C9" s="15">
        <v>40</v>
      </c>
      <c r="D9" s="15">
        <v>50</v>
      </c>
      <c r="E9" s="4">
        <v>2.4</v>
      </c>
      <c r="F9" s="4">
        <f t="shared" ref="F9" si="8">$D9/$C9*E9</f>
        <v>3</v>
      </c>
      <c r="G9" s="4">
        <v>0.8</v>
      </c>
      <c r="H9" s="4">
        <f t="shared" ref="H9" si="9">$D9/$C9*G9</f>
        <v>1</v>
      </c>
      <c r="I9" s="4">
        <v>16.7</v>
      </c>
      <c r="J9" s="4">
        <f t="shared" ref="J9" si="10">$D9/$C9*I9</f>
        <v>20.875</v>
      </c>
      <c r="K9" s="4">
        <v>85.7</v>
      </c>
      <c r="L9" s="4">
        <f t="shared" ref="L9:V9" si="11">$D9/$C9*K9</f>
        <v>107.125</v>
      </c>
      <c r="M9" s="4">
        <v>0.13</v>
      </c>
      <c r="N9" s="4">
        <f t="shared" si="11"/>
        <v>0.16250000000000001</v>
      </c>
      <c r="O9" s="4">
        <v>0</v>
      </c>
      <c r="P9" s="4">
        <f t="shared" si="11"/>
        <v>0</v>
      </c>
      <c r="Q9" s="4">
        <v>0</v>
      </c>
      <c r="R9" s="4">
        <f t="shared" si="11"/>
        <v>0</v>
      </c>
      <c r="S9" s="4">
        <v>0.34</v>
      </c>
      <c r="T9" s="4">
        <f t="shared" si="11"/>
        <v>0.42500000000000004</v>
      </c>
      <c r="U9" s="4">
        <v>0.01</v>
      </c>
      <c r="V9" s="4">
        <f t="shared" si="11"/>
        <v>1.2500000000000001E-2</v>
      </c>
      <c r="W9" s="4">
        <v>34.799999999999997</v>
      </c>
      <c r="X9" s="4">
        <f t="shared" si="5"/>
        <v>43.5</v>
      </c>
      <c r="Y9" s="4">
        <v>13.2</v>
      </c>
      <c r="Z9" s="4">
        <f t="shared" si="6"/>
        <v>16.5</v>
      </c>
      <c r="AA9" s="4">
        <v>1.01</v>
      </c>
      <c r="AB9" s="4">
        <f t="shared" si="7"/>
        <v>1.2625</v>
      </c>
    </row>
    <row r="10" spans="1:28" x14ac:dyDescent="0.3">
      <c r="A10" s="35" t="s">
        <v>19</v>
      </c>
      <c r="B10" s="35"/>
      <c r="C10" s="12"/>
      <c r="D10" s="12"/>
      <c r="E10" s="5">
        <f t="shared" ref="E10:AB10" si="12">SUM(E5:E9)</f>
        <v>17</v>
      </c>
      <c r="F10" s="5">
        <f t="shared" si="12"/>
        <v>14.9</v>
      </c>
      <c r="G10" s="5">
        <f t="shared" si="12"/>
        <v>21.96</v>
      </c>
      <c r="H10" s="5">
        <f t="shared" si="12"/>
        <v>15.23</v>
      </c>
      <c r="I10" s="5">
        <f t="shared" si="12"/>
        <v>81.850000000000009</v>
      </c>
      <c r="J10" s="5">
        <f t="shared" si="12"/>
        <v>87.525000000000006</v>
      </c>
      <c r="K10" s="5">
        <f t="shared" si="12"/>
        <v>568.41000000000008</v>
      </c>
      <c r="L10" s="5">
        <f t="shared" si="12"/>
        <v>562.755</v>
      </c>
      <c r="M10" s="5">
        <f t="shared" si="12"/>
        <v>0.53</v>
      </c>
      <c r="N10" s="5">
        <f t="shared" si="12"/>
        <v>0.29083333333333333</v>
      </c>
      <c r="O10" s="5">
        <f t="shared" si="12"/>
        <v>26.439999999999998</v>
      </c>
      <c r="P10" s="5">
        <f t="shared" si="12"/>
        <v>3.2883333333333331</v>
      </c>
      <c r="Q10" s="5">
        <f t="shared" si="12"/>
        <v>0.34</v>
      </c>
      <c r="R10" s="5">
        <f t="shared" si="12"/>
        <v>0.19611111111111112</v>
      </c>
      <c r="S10" s="5">
        <f t="shared" si="12"/>
        <v>0.68</v>
      </c>
      <c r="T10" s="5">
        <f t="shared" si="12"/>
        <v>0.89111111111111119</v>
      </c>
      <c r="U10" s="5">
        <f t="shared" si="12"/>
        <v>551.97</v>
      </c>
      <c r="V10" s="5">
        <f t="shared" si="12"/>
        <v>740.85194444444448</v>
      </c>
      <c r="W10" s="5">
        <f t="shared" si="12"/>
        <v>439.46999999999997</v>
      </c>
      <c r="X10" s="5">
        <f t="shared" si="12"/>
        <v>584.84500000000003</v>
      </c>
      <c r="Y10" s="5">
        <f t="shared" si="12"/>
        <v>86.53</v>
      </c>
      <c r="Z10" s="5">
        <f t="shared" si="12"/>
        <v>107.81166666666667</v>
      </c>
      <c r="AA10" s="5">
        <f t="shared" si="12"/>
        <v>2.9699999999999998</v>
      </c>
      <c r="AB10" s="5">
        <f t="shared" si="12"/>
        <v>3.6108333333333338</v>
      </c>
    </row>
    <row r="11" spans="1:28" s="2" customFormat="1" ht="18" x14ac:dyDescent="0.3">
      <c r="A11" s="39" t="s">
        <v>20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36" x14ac:dyDescent="0.3">
      <c r="A12" s="16" t="s">
        <v>123</v>
      </c>
      <c r="B12" s="14" t="s">
        <v>124</v>
      </c>
      <c r="C12" s="15">
        <v>80</v>
      </c>
      <c r="D12" s="15">
        <v>100</v>
      </c>
      <c r="E12" s="4">
        <v>1.7</v>
      </c>
      <c r="F12" s="4">
        <v>2.1</v>
      </c>
      <c r="G12" s="4">
        <v>3.6</v>
      </c>
      <c r="H12" s="4">
        <v>4.5</v>
      </c>
      <c r="I12" s="4">
        <v>8.1999999999999993</v>
      </c>
      <c r="J12" s="4">
        <v>10.3</v>
      </c>
      <c r="K12" s="4">
        <v>76.099999999999994</v>
      </c>
      <c r="L12" s="4">
        <v>89.4</v>
      </c>
      <c r="M12" s="4">
        <v>0.09</v>
      </c>
      <c r="N12" s="4">
        <f>$D12/$C12*M12</f>
        <v>0.11249999999999999</v>
      </c>
      <c r="O12" s="4">
        <v>0</v>
      </c>
      <c r="P12" s="4">
        <f>$D12/$C12*O12</f>
        <v>0</v>
      </c>
      <c r="Q12" s="4">
        <v>0</v>
      </c>
      <c r="R12" s="4">
        <f>$D12/$C12*Q12</f>
        <v>0</v>
      </c>
      <c r="S12" s="4">
        <v>0.04</v>
      </c>
      <c r="T12" s="4">
        <f>$D12/$C12*S12</f>
        <v>0.05</v>
      </c>
      <c r="U12" s="4">
        <v>17.5</v>
      </c>
      <c r="V12" s="4">
        <f>$D12/$C12*U12</f>
        <v>21.875</v>
      </c>
      <c r="W12" s="4">
        <v>79</v>
      </c>
      <c r="X12" s="4">
        <f>$D12/$C12*W12</f>
        <v>98.75</v>
      </c>
      <c r="Y12" s="4">
        <v>23.5</v>
      </c>
      <c r="Z12" s="4">
        <f>$D12/$C12*Y12</f>
        <v>29.375</v>
      </c>
      <c r="AA12" s="4">
        <v>1.95</v>
      </c>
      <c r="AB12" s="4">
        <f>$D12/$C12*AA12</f>
        <v>2.4375</v>
      </c>
    </row>
    <row r="13" spans="1:28" ht="18" x14ac:dyDescent="0.3">
      <c r="A13" s="16" t="s">
        <v>113</v>
      </c>
      <c r="B13" s="14" t="s">
        <v>115</v>
      </c>
      <c r="C13" s="15">
        <v>250</v>
      </c>
      <c r="D13" s="15">
        <v>300</v>
      </c>
      <c r="E13" s="4">
        <v>8.6</v>
      </c>
      <c r="F13" s="4">
        <v>7.94</v>
      </c>
      <c r="G13" s="4">
        <v>8.41</v>
      </c>
      <c r="H13" s="4">
        <v>9.9700000000000006</v>
      </c>
      <c r="I13" s="4">
        <v>14.33</v>
      </c>
      <c r="J13" s="4">
        <v>25.44</v>
      </c>
      <c r="K13" s="4">
        <v>172.25</v>
      </c>
      <c r="L13" s="4">
        <v>221.38</v>
      </c>
      <c r="M13" s="4">
        <v>35.700000000000003</v>
      </c>
      <c r="N13" s="4">
        <f t="shared" ref="N13:N19" si="13">$D13/$C13*M13</f>
        <v>42.84</v>
      </c>
      <c r="O13" s="4">
        <v>1.65</v>
      </c>
      <c r="P13" s="4">
        <f t="shared" ref="P13:P19" si="14">$D13/$C13*O13</f>
        <v>1.9799999999999998</v>
      </c>
      <c r="Q13" s="4">
        <v>0.2</v>
      </c>
      <c r="R13" s="4">
        <f t="shared" ref="R13:R19" si="15">$D13/$C13*Q13</f>
        <v>0.24</v>
      </c>
      <c r="S13" s="4">
        <v>41.3</v>
      </c>
      <c r="T13" s="4">
        <f t="shared" ref="T13:T19" si="16">$D13/$C13*S13</f>
        <v>49.559999999999995</v>
      </c>
      <c r="U13" s="4">
        <v>193.35</v>
      </c>
      <c r="V13" s="4">
        <f t="shared" ref="V13:V19" si="17">$D13/$C13*U13</f>
        <v>232.01999999999998</v>
      </c>
      <c r="W13" s="4">
        <v>61.34</v>
      </c>
      <c r="X13" s="4">
        <f t="shared" ref="X13:X19" si="18">$D13/$C13*W13</f>
        <v>73.608000000000004</v>
      </c>
      <c r="Y13" s="4">
        <v>2.17</v>
      </c>
      <c r="Z13" s="4">
        <f t="shared" ref="Z13:Z19" si="19">$D13/$C13*Y13</f>
        <v>2.6039999999999996</v>
      </c>
      <c r="AA13" s="4">
        <v>35.700000000000003</v>
      </c>
      <c r="AB13" s="4">
        <f t="shared" ref="AB13:AB19" si="20">$D13/$C13*AA13</f>
        <v>42.84</v>
      </c>
    </row>
    <row r="14" spans="1:28" ht="18" x14ac:dyDescent="0.3">
      <c r="A14" s="16" t="s">
        <v>114</v>
      </c>
      <c r="B14" s="14" t="s">
        <v>74</v>
      </c>
      <c r="C14" s="15">
        <v>180</v>
      </c>
      <c r="D14" s="15">
        <v>200</v>
      </c>
      <c r="E14" s="4">
        <v>17.7</v>
      </c>
      <c r="F14" s="4">
        <v>19.7</v>
      </c>
      <c r="G14" s="4">
        <v>5.8</v>
      </c>
      <c r="H14" s="4">
        <v>7.6</v>
      </c>
      <c r="I14" s="4">
        <v>41.6</v>
      </c>
      <c r="J14" s="4">
        <v>46.3</v>
      </c>
      <c r="K14" s="4">
        <v>292</v>
      </c>
      <c r="L14" s="4">
        <v>336</v>
      </c>
      <c r="M14" s="4">
        <v>0.15</v>
      </c>
      <c r="N14" s="4">
        <f t="shared" si="13"/>
        <v>0.16666666666666666</v>
      </c>
      <c r="O14" s="4">
        <v>0</v>
      </c>
      <c r="P14" s="4">
        <f t="shared" si="14"/>
        <v>0</v>
      </c>
      <c r="Q14" s="4">
        <v>0.03</v>
      </c>
      <c r="R14" s="4">
        <f t="shared" si="15"/>
        <v>3.3333333333333333E-2</v>
      </c>
      <c r="S14" s="4">
        <v>0.02</v>
      </c>
      <c r="T14" s="4">
        <f t="shared" si="16"/>
        <v>2.2222222222222223E-2</v>
      </c>
      <c r="U14" s="4">
        <v>40.950000000000003</v>
      </c>
      <c r="V14" s="4">
        <f t="shared" si="17"/>
        <v>45.500000000000007</v>
      </c>
      <c r="W14" s="4">
        <v>60.06</v>
      </c>
      <c r="X14" s="4">
        <f t="shared" si="18"/>
        <v>66.733333333333334</v>
      </c>
      <c r="Y14" s="4">
        <v>24.59</v>
      </c>
      <c r="Z14" s="4">
        <f t="shared" si="19"/>
        <v>27.322222222222223</v>
      </c>
      <c r="AA14" s="4">
        <v>0.98</v>
      </c>
      <c r="AB14" s="4">
        <f t="shared" si="20"/>
        <v>1.088888888888889</v>
      </c>
    </row>
    <row r="15" spans="1:28" ht="36" x14ac:dyDescent="0.3">
      <c r="A15" s="16" t="s">
        <v>116</v>
      </c>
      <c r="B15" s="14" t="s">
        <v>117</v>
      </c>
      <c r="C15" s="15">
        <v>60</v>
      </c>
      <c r="D15" s="15">
        <v>80</v>
      </c>
      <c r="E15" s="4">
        <v>16.010000000000002</v>
      </c>
      <c r="F15" s="4">
        <v>21.2</v>
      </c>
      <c r="G15" s="4">
        <v>12.7</v>
      </c>
      <c r="H15" s="4">
        <v>16.399999999999999</v>
      </c>
      <c r="I15" s="4">
        <v>3.2</v>
      </c>
      <c r="J15" s="4">
        <v>3.4</v>
      </c>
      <c r="K15" s="4">
        <v>191</v>
      </c>
      <c r="L15" s="4">
        <v>246</v>
      </c>
      <c r="M15" s="4">
        <v>0.03</v>
      </c>
      <c r="N15" s="4">
        <f t="shared" si="13"/>
        <v>3.9999999999999994E-2</v>
      </c>
      <c r="O15" s="4">
        <v>0.01</v>
      </c>
      <c r="P15" s="4">
        <f t="shared" si="14"/>
        <v>1.3333333333333332E-2</v>
      </c>
      <c r="Q15" s="4">
        <v>0</v>
      </c>
      <c r="R15" s="4">
        <f t="shared" si="15"/>
        <v>0</v>
      </c>
      <c r="S15" s="4">
        <v>0.02</v>
      </c>
      <c r="T15" s="4">
        <f t="shared" si="16"/>
        <v>2.6666666666666665E-2</v>
      </c>
      <c r="U15" s="4">
        <v>33.4</v>
      </c>
      <c r="V15" s="4">
        <f t="shared" si="17"/>
        <v>44.533333333333331</v>
      </c>
      <c r="W15" s="4">
        <v>0</v>
      </c>
      <c r="X15" s="4">
        <f t="shared" si="18"/>
        <v>0</v>
      </c>
      <c r="Y15" s="4">
        <v>0</v>
      </c>
      <c r="Z15" s="4">
        <f t="shared" si="19"/>
        <v>0</v>
      </c>
      <c r="AA15" s="4">
        <v>0.99</v>
      </c>
      <c r="AB15" s="4">
        <f t="shared" si="20"/>
        <v>1.3199999999999998</v>
      </c>
    </row>
    <row r="16" spans="1:28" ht="18" x14ac:dyDescent="0.3">
      <c r="A16" s="16" t="s">
        <v>95</v>
      </c>
      <c r="B16" s="14" t="s">
        <v>44</v>
      </c>
      <c r="C16" s="15">
        <v>200</v>
      </c>
      <c r="D16" s="15">
        <v>200</v>
      </c>
      <c r="E16" s="4">
        <v>2</v>
      </c>
      <c r="F16" s="4">
        <v>2</v>
      </c>
      <c r="G16" s="4">
        <v>0.2</v>
      </c>
      <c r="H16" s="4">
        <v>0.2</v>
      </c>
      <c r="I16" s="4">
        <v>5.8</v>
      </c>
      <c r="J16" s="4">
        <v>5.8</v>
      </c>
      <c r="K16" s="4">
        <v>36</v>
      </c>
      <c r="L16" s="4">
        <v>36</v>
      </c>
      <c r="M16" s="4">
        <v>0.02</v>
      </c>
      <c r="N16" s="4">
        <f t="shared" si="13"/>
        <v>0.02</v>
      </c>
      <c r="O16" s="4">
        <v>4</v>
      </c>
      <c r="P16" s="4">
        <f t="shared" si="14"/>
        <v>4</v>
      </c>
      <c r="Q16" s="4">
        <v>0</v>
      </c>
      <c r="R16" s="4">
        <f t="shared" si="15"/>
        <v>0</v>
      </c>
      <c r="S16" s="4">
        <v>0.02</v>
      </c>
      <c r="T16" s="4">
        <f t="shared" si="16"/>
        <v>0.02</v>
      </c>
      <c r="U16" s="4">
        <v>14</v>
      </c>
      <c r="V16" s="4">
        <f t="shared" si="17"/>
        <v>14</v>
      </c>
      <c r="W16" s="4">
        <v>14</v>
      </c>
      <c r="X16" s="4">
        <f t="shared" si="18"/>
        <v>14</v>
      </c>
      <c r="Y16" s="4">
        <v>8</v>
      </c>
      <c r="Z16" s="4">
        <f t="shared" si="19"/>
        <v>8</v>
      </c>
      <c r="AA16" s="4">
        <v>0.6</v>
      </c>
      <c r="AB16" s="4">
        <f t="shared" si="20"/>
        <v>0.6</v>
      </c>
    </row>
    <row r="17" spans="1:28" ht="18" x14ac:dyDescent="0.3">
      <c r="A17" s="16" t="s">
        <v>118</v>
      </c>
      <c r="B17" s="14" t="s">
        <v>69</v>
      </c>
      <c r="C17" s="15">
        <v>150</v>
      </c>
      <c r="D17" s="15">
        <v>150</v>
      </c>
      <c r="E17" s="4">
        <v>0.6</v>
      </c>
      <c r="F17" s="4">
        <v>0.6</v>
      </c>
      <c r="G17" s="4">
        <v>0.45</v>
      </c>
      <c r="H17" s="4">
        <v>0.45</v>
      </c>
      <c r="I17" s="4">
        <v>15.54</v>
      </c>
      <c r="J17" s="4">
        <v>15.54</v>
      </c>
      <c r="K17" s="4">
        <v>70.5</v>
      </c>
      <c r="L17" s="4">
        <v>70.5</v>
      </c>
      <c r="M17" s="4">
        <v>0.02</v>
      </c>
      <c r="N17" s="4">
        <f t="shared" si="13"/>
        <v>0.02</v>
      </c>
      <c r="O17" s="4">
        <v>5</v>
      </c>
      <c r="P17" s="4">
        <f t="shared" si="14"/>
        <v>5</v>
      </c>
      <c r="Q17" s="4">
        <v>2</v>
      </c>
      <c r="R17" s="4">
        <f t="shared" si="15"/>
        <v>2</v>
      </c>
      <c r="S17" s="4">
        <v>0.4</v>
      </c>
      <c r="T17" s="4">
        <f t="shared" si="16"/>
        <v>0.4</v>
      </c>
      <c r="U17" s="4">
        <v>19</v>
      </c>
      <c r="V17" s="4">
        <f t="shared" si="17"/>
        <v>19</v>
      </c>
      <c r="W17" s="4">
        <v>16</v>
      </c>
      <c r="X17" s="4">
        <f t="shared" si="18"/>
        <v>16</v>
      </c>
      <c r="Y17" s="4">
        <v>12</v>
      </c>
      <c r="Z17" s="4">
        <f t="shared" si="19"/>
        <v>12</v>
      </c>
      <c r="AA17" s="4">
        <v>2.2999999999999998</v>
      </c>
      <c r="AB17" s="4">
        <f t="shared" si="20"/>
        <v>2.2999999999999998</v>
      </c>
    </row>
    <row r="18" spans="1:28" ht="18" x14ac:dyDescent="0.3">
      <c r="A18" s="16" t="s">
        <v>149</v>
      </c>
      <c r="B18" s="14" t="s">
        <v>39</v>
      </c>
      <c r="C18" s="15">
        <v>40</v>
      </c>
      <c r="D18" s="15">
        <v>50</v>
      </c>
      <c r="E18" s="4">
        <v>2.4</v>
      </c>
      <c r="F18" s="4">
        <f t="shared" ref="F18:F19" si="21">$D18/$C18*E18</f>
        <v>3</v>
      </c>
      <c r="G18" s="4">
        <v>0.8</v>
      </c>
      <c r="H18" s="4">
        <f t="shared" ref="H18:H19" si="22">$D18/$C18*G18</f>
        <v>1</v>
      </c>
      <c r="I18" s="4">
        <v>16.7</v>
      </c>
      <c r="J18" s="4">
        <f t="shared" ref="J18:J19" si="23">$D18/$C18*I18</f>
        <v>20.875</v>
      </c>
      <c r="K18" s="4">
        <v>85.7</v>
      </c>
      <c r="L18" s="4">
        <f t="shared" ref="L18:L19" si="24">$D18/$C18*K18</f>
        <v>107.125</v>
      </c>
      <c r="M18" s="4">
        <v>0.13</v>
      </c>
      <c r="N18" s="4">
        <f t="shared" si="13"/>
        <v>0.16250000000000001</v>
      </c>
      <c r="O18" s="4">
        <v>0</v>
      </c>
      <c r="P18" s="4">
        <f t="shared" si="14"/>
        <v>0</v>
      </c>
      <c r="Q18" s="4">
        <v>0</v>
      </c>
      <c r="R18" s="4">
        <f t="shared" si="15"/>
        <v>0</v>
      </c>
      <c r="S18" s="4">
        <v>0.34</v>
      </c>
      <c r="T18" s="4">
        <f t="shared" si="16"/>
        <v>0.42500000000000004</v>
      </c>
      <c r="U18" s="4">
        <v>0.01</v>
      </c>
      <c r="V18" s="4">
        <f t="shared" si="17"/>
        <v>1.2500000000000001E-2</v>
      </c>
      <c r="W18" s="4">
        <v>34.799999999999997</v>
      </c>
      <c r="X18" s="4">
        <f t="shared" si="18"/>
        <v>43.5</v>
      </c>
      <c r="Y18" s="4">
        <v>13.2</v>
      </c>
      <c r="Z18" s="4">
        <f t="shared" si="19"/>
        <v>16.5</v>
      </c>
      <c r="AA18" s="4">
        <v>1.01</v>
      </c>
      <c r="AB18" s="4">
        <f t="shared" si="20"/>
        <v>1.2625</v>
      </c>
    </row>
    <row r="19" spans="1:28" ht="18" x14ac:dyDescent="0.3">
      <c r="A19" s="16" t="s">
        <v>150</v>
      </c>
      <c r="B19" s="14" t="s">
        <v>45</v>
      </c>
      <c r="C19" s="15">
        <v>40</v>
      </c>
      <c r="D19" s="15">
        <v>60</v>
      </c>
      <c r="E19" s="4">
        <v>2.6</v>
      </c>
      <c r="F19" s="4">
        <f t="shared" si="21"/>
        <v>3.9000000000000004</v>
      </c>
      <c r="G19" s="4">
        <v>0.48</v>
      </c>
      <c r="H19" s="4">
        <f t="shared" si="22"/>
        <v>0.72</v>
      </c>
      <c r="I19" s="4">
        <v>1.05</v>
      </c>
      <c r="J19" s="4">
        <f t="shared" si="23"/>
        <v>1.5750000000000002</v>
      </c>
      <c r="K19" s="4">
        <v>72.400000000000006</v>
      </c>
      <c r="L19" s="4">
        <f t="shared" si="24"/>
        <v>108.60000000000001</v>
      </c>
      <c r="M19" s="4">
        <v>7.0000000000000007E-2</v>
      </c>
      <c r="N19" s="4">
        <f t="shared" si="13"/>
        <v>0.10500000000000001</v>
      </c>
      <c r="O19" s="4">
        <v>0</v>
      </c>
      <c r="P19" s="4">
        <f t="shared" si="14"/>
        <v>0</v>
      </c>
      <c r="Q19" s="4">
        <v>0</v>
      </c>
      <c r="R19" s="4">
        <f t="shared" si="15"/>
        <v>0</v>
      </c>
      <c r="S19" s="4">
        <v>0.5</v>
      </c>
      <c r="T19" s="4">
        <f t="shared" si="16"/>
        <v>0.75</v>
      </c>
      <c r="U19" s="4">
        <v>14</v>
      </c>
      <c r="V19" s="4">
        <f t="shared" si="17"/>
        <v>21</v>
      </c>
      <c r="W19" s="4">
        <v>67.2</v>
      </c>
      <c r="X19" s="4">
        <f t="shared" si="18"/>
        <v>100.80000000000001</v>
      </c>
      <c r="Y19" s="4">
        <v>10</v>
      </c>
      <c r="Z19" s="4">
        <f t="shared" si="19"/>
        <v>15</v>
      </c>
      <c r="AA19" s="4">
        <v>0.31</v>
      </c>
      <c r="AB19" s="4">
        <f t="shared" si="20"/>
        <v>0.46499999999999997</v>
      </c>
    </row>
    <row r="20" spans="1:28" x14ac:dyDescent="0.3">
      <c r="A20" s="35" t="s">
        <v>19</v>
      </c>
      <c r="B20" s="35"/>
      <c r="C20" s="12"/>
      <c r="D20" s="12"/>
      <c r="E20" s="5">
        <f t="shared" ref="E20:AB20" si="25">SUM(E12:E19)</f>
        <v>51.610000000000007</v>
      </c>
      <c r="F20" s="5">
        <f t="shared" si="25"/>
        <v>60.44</v>
      </c>
      <c r="G20" s="5">
        <f t="shared" si="25"/>
        <v>32.44</v>
      </c>
      <c r="H20" s="5">
        <f t="shared" si="25"/>
        <v>40.840000000000003</v>
      </c>
      <c r="I20" s="5">
        <f t="shared" si="25"/>
        <v>106.41999999999999</v>
      </c>
      <c r="J20" s="5">
        <f t="shared" si="25"/>
        <v>129.22999999999999</v>
      </c>
      <c r="K20" s="5">
        <f t="shared" si="25"/>
        <v>995.95</v>
      </c>
      <c r="L20" s="5">
        <f t="shared" si="25"/>
        <v>1215.0049999999999</v>
      </c>
      <c r="M20" s="5">
        <f t="shared" ref="M20" si="26">SUM(M12:M19)</f>
        <v>36.210000000000015</v>
      </c>
      <c r="N20" s="5">
        <f t="shared" si="25"/>
        <v>43.466666666666669</v>
      </c>
      <c r="O20" s="5">
        <f t="shared" ref="O20" si="27">SUM(O12:O19)</f>
        <v>10.66</v>
      </c>
      <c r="P20" s="5">
        <f t="shared" si="25"/>
        <v>10.993333333333332</v>
      </c>
      <c r="Q20" s="5">
        <f t="shared" ref="Q20" si="28">SUM(Q12:Q19)</f>
        <v>2.23</v>
      </c>
      <c r="R20" s="5">
        <f t="shared" si="25"/>
        <v>2.2733333333333334</v>
      </c>
      <c r="S20" s="5">
        <f t="shared" ref="S20" si="29">SUM(S12:S19)</f>
        <v>42.640000000000008</v>
      </c>
      <c r="T20" s="5">
        <f t="shared" si="25"/>
        <v>51.253888888888881</v>
      </c>
      <c r="U20" s="5">
        <f t="shared" ref="U20" si="30">SUM(U12:U19)</f>
        <v>332.21</v>
      </c>
      <c r="V20" s="5">
        <f t="shared" si="25"/>
        <v>397.94083333333327</v>
      </c>
      <c r="W20" s="5">
        <f t="shared" ref="W20" si="31">SUM(W12:W19)</f>
        <v>332.4</v>
      </c>
      <c r="X20" s="5">
        <f t="shared" si="25"/>
        <v>413.39133333333336</v>
      </c>
      <c r="Y20" s="5">
        <f t="shared" ref="Y20" si="32">SUM(Y12:Y19)</f>
        <v>93.460000000000008</v>
      </c>
      <c r="Z20" s="5">
        <f t="shared" si="25"/>
        <v>110.80122222222222</v>
      </c>
      <c r="AA20" s="5">
        <f t="shared" ref="AA20" si="33">SUM(AA12:AA19)</f>
        <v>43.84</v>
      </c>
      <c r="AB20" s="5">
        <f t="shared" si="25"/>
        <v>52.313888888888897</v>
      </c>
    </row>
    <row r="21" spans="1:28" s="2" customFormat="1" x14ac:dyDescent="0.3">
      <c r="A21" s="35" t="s">
        <v>21</v>
      </c>
      <c r="B21" s="35"/>
      <c r="C21" s="12"/>
      <c r="D21" s="12"/>
      <c r="E21" s="5">
        <f t="shared" ref="E21:AB21" si="34">SUM(E10+E20)</f>
        <v>68.610000000000014</v>
      </c>
      <c r="F21" s="5">
        <f t="shared" si="34"/>
        <v>75.34</v>
      </c>
      <c r="G21" s="5">
        <f t="shared" si="34"/>
        <v>54.4</v>
      </c>
      <c r="H21" s="5">
        <f t="shared" si="34"/>
        <v>56.070000000000007</v>
      </c>
      <c r="I21" s="5">
        <f t="shared" si="34"/>
        <v>188.26999999999998</v>
      </c>
      <c r="J21" s="5">
        <f t="shared" si="34"/>
        <v>216.755</v>
      </c>
      <c r="K21" s="5">
        <f t="shared" si="34"/>
        <v>1564.3600000000001</v>
      </c>
      <c r="L21" s="5">
        <f t="shared" si="34"/>
        <v>1777.7599999999998</v>
      </c>
      <c r="M21" s="5">
        <f t="shared" ref="M21" si="35">SUM(M10+M20)</f>
        <v>36.740000000000016</v>
      </c>
      <c r="N21" s="5">
        <f t="shared" si="34"/>
        <v>43.7575</v>
      </c>
      <c r="O21" s="5">
        <f t="shared" ref="O21" si="36">SUM(O10+O20)</f>
        <v>37.099999999999994</v>
      </c>
      <c r="P21" s="5">
        <f t="shared" si="34"/>
        <v>14.281666666666666</v>
      </c>
      <c r="Q21" s="5">
        <f t="shared" ref="Q21" si="37">SUM(Q10+Q20)</f>
        <v>2.57</v>
      </c>
      <c r="R21" s="5">
        <f t="shared" si="34"/>
        <v>2.4694444444444446</v>
      </c>
      <c r="S21" s="5">
        <f t="shared" ref="S21" si="38">SUM(S10+S20)</f>
        <v>43.320000000000007</v>
      </c>
      <c r="T21" s="5">
        <f t="shared" si="34"/>
        <v>52.144999999999989</v>
      </c>
      <c r="U21" s="5">
        <f t="shared" ref="U21" si="39">SUM(U10+U20)</f>
        <v>884.18000000000006</v>
      </c>
      <c r="V21" s="5">
        <f t="shared" si="34"/>
        <v>1138.7927777777777</v>
      </c>
      <c r="W21" s="5">
        <f t="shared" ref="W21" si="40">SUM(W10+W20)</f>
        <v>771.86999999999989</v>
      </c>
      <c r="X21" s="5">
        <f t="shared" si="34"/>
        <v>998.23633333333339</v>
      </c>
      <c r="Y21" s="5">
        <f t="shared" ref="Y21" si="41">SUM(Y10+Y20)</f>
        <v>179.99</v>
      </c>
      <c r="Z21" s="5">
        <f t="shared" si="34"/>
        <v>218.6128888888889</v>
      </c>
      <c r="AA21" s="5">
        <f t="shared" ref="AA21" si="42">SUM(AA10+AA20)</f>
        <v>46.81</v>
      </c>
      <c r="AB21" s="5">
        <f t="shared" si="34"/>
        <v>55.924722222222229</v>
      </c>
    </row>
    <row r="22" spans="1:28" s="2" customForma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mergeCells count="23">
    <mergeCell ref="Y2:Z2"/>
    <mergeCell ref="AA2:AB2"/>
    <mergeCell ref="O2:P2"/>
    <mergeCell ref="Q2:R2"/>
    <mergeCell ref="S2:T2"/>
    <mergeCell ref="U2:V2"/>
    <mergeCell ref="W2:X2"/>
    <mergeCell ref="M1:T1"/>
    <mergeCell ref="A21:B21"/>
    <mergeCell ref="A4:AB4"/>
    <mergeCell ref="A10:B10"/>
    <mergeCell ref="A11:AB11"/>
    <mergeCell ref="A20:B20"/>
    <mergeCell ref="A1:A3"/>
    <mergeCell ref="B1:B3"/>
    <mergeCell ref="C1:D2"/>
    <mergeCell ref="E2:F2"/>
    <mergeCell ref="G2:H2"/>
    <mergeCell ref="I2:J2"/>
    <mergeCell ref="E1:J1"/>
    <mergeCell ref="K1:L2"/>
    <mergeCell ref="U1:AB1"/>
    <mergeCell ref="M2:N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opLeftCell="A10" workbookViewId="0">
      <selection activeCell="L19" sqref="L19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1" width="7.33203125" style="1" customWidth="1"/>
    <col min="12" max="12" width="8.109375" style="1" customWidth="1"/>
    <col min="13" max="13" width="6.5546875" style="1" customWidth="1"/>
    <col min="14" max="23" width="6.6640625" style="1" customWidth="1"/>
    <col min="24" max="24" width="7.6640625" style="1" customWidth="1"/>
    <col min="25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60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s="17" customFormat="1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43.5" customHeight="1" x14ac:dyDescent="0.3">
      <c r="A5" s="16" t="s">
        <v>65</v>
      </c>
      <c r="B5" s="14" t="s">
        <v>144</v>
      </c>
      <c r="C5" s="15">
        <v>180</v>
      </c>
      <c r="D5" s="15">
        <v>250</v>
      </c>
      <c r="E5" s="4">
        <v>5.4</v>
      </c>
      <c r="F5" s="4">
        <v>7.5</v>
      </c>
      <c r="G5" s="4">
        <v>7.2</v>
      </c>
      <c r="H5" s="4">
        <v>10</v>
      </c>
      <c r="I5" s="4">
        <v>26.8</v>
      </c>
      <c r="J5" s="4">
        <v>37.200000000000003</v>
      </c>
      <c r="K5" s="4">
        <v>194</v>
      </c>
      <c r="L5" s="4">
        <v>269</v>
      </c>
      <c r="M5" s="4">
        <v>0.12</v>
      </c>
      <c r="N5" s="4">
        <f>$D5/$C5*M5</f>
        <v>0.16666666666666666</v>
      </c>
      <c r="O5" s="4">
        <v>2.6</v>
      </c>
      <c r="P5" s="4">
        <f>$D5/$C5*O5</f>
        <v>3.6111111111111112</v>
      </c>
      <c r="Q5" s="4">
        <v>0.16</v>
      </c>
      <c r="R5" s="4">
        <f>$D5/$C5*Q5</f>
        <v>0.22222222222222221</v>
      </c>
      <c r="S5" s="4">
        <v>0.3</v>
      </c>
      <c r="T5" s="4">
        <f>$D5/$C5*S5</f>
        <v>0.41666666666666663</v>
      </c>
      <c r="U5" s="4">
        <v>245.9</v>
      </c>
      <c r="V5" s="4">
        <f>$D5/$C5*U5</f>
        <v>341.52777777777777</v>
      </c>
      <c r="W5" s="4">
        <v>209.53</v>
      </c>
      <c r="X5" s="4">
        <f>$D5/$C5*W5</f>
        <v>291.01388888888886</v>
      </c>
      <c r="Y5" s="4">
        <v>56.52</v>
      </c>
      <c r="Z5" s="4">
        <f>$D5/$C5*Y5</f>
        <v>78.5</v>
      </c>
      <c r="AA5" s="4">
        <v>1.1000000000000001</v>
      </c>
      <c r="AB5" s="4">
        <f>$D5/$C5*AA5</f>
        <v>1.5277777777777779</v>
      </c>
    </row>
    <row r="6" spans="1:28" ht="21" customHeight="1" x14ac:dyDescent="0.3">
      <c r="A6" s="16" t="s">
        <v>90</v>
      </c>
      <c r="B6" s="14" t="s">
        <v>47</v>
      </c>
      <c r="C6" s="15">
        <v>40</v>
      </c>
      <c r="D6" s="15">
        <v>40</v>
      </c>
      <c r="E6" s="4">
        <v>5.0999999999999996</v>
      </c>
      <c r="F6" s="4">
        <v>5.0999999999999996</v>
      </c>
      <c r="G6" s="4">
        <v>4.5999999999999996</v>
      </c>
      <c r="H6" s="4">
        <v>4.5999999999999996</v>
      </c>
      <c r="I6" s="4">
        <v>0.3</v>
      </c>
      <c r="J6" s="4">
        <v>0.3</v>
      </c>
      <c r="K6" s="4">
        <v>63</v>
      </c>
      <c r="L6" s="4">
        <v>63</v>
      </c>
      <c r="M6" s="4">
        <v>0.01</v>
      </c>
      <c r="N6" s="4">
        <f t="shared" ref="N6" si="0">$D6/$C6*M6</f>
        <v>0.01</v>
      </c>
      <c r="O6" s="4">
        <v>0.18</v>
      </c>
      <c r="P6" s="4">
        <f t="shared" ref="P6" si="1">$D6/$C6*O6</f>
        <v>0.18</v>
      </c>
      <c r="Q6" s="4">
        <v>0.05</v>
      </c>
      <c r="R6" s="4">
        <f t="shared" ref="R6" si="2">$D6/$C6*Q6</f>
        <v>0.05</v>
      </c>
      <c r="S6" s="4">
        <v>0.12</v>
      </c>
      <c r="T6" s="4">
        <f t="shared" ref="T6" si="3">$D6/$C6*S6</f>
        <v>0.12</v>
      </c>
      <c r="U6" s="4">
        <v>210</v>
      </c>
      <c r="V6" s="4">
        <f t="shared" ref="V6" si="4">$D6/$C6*U6</f>
        <v>210</v>
      </c>
      <c r="W6" s="4">
        <v>210</v>
      </c>
      <c r="X6" s="4">
        <f t="shared" ref="X6" si="5">$D6/$C6*W6</f>
        <v>210</v>
      </c>
      <c r="Y6" s="4">
        <v>9.9</v>
      </c>
      <c r="Z6" s="4">
        <f t="shared" ref="Z6" si="6">$D6/$C6*Y6</f>
        <v>9.9</v>
      </c>
      <c r="AA6" s="4">
        <v>0.24</v>
      </c>
      <c r="AB6" s="4">
        <f t="shared" ref="AB6" si="7">$D6/$C6*AA6</f>
        <v>0.24</v>
      </c>
    </row>
    <row r="7" spans="1:28" ht="18" x14ac:dyDescent="0.3">
      <c r="A7" s="16" t="s">
        <v>37</v>
      </c>
      <c r="B7" s="14" t="s">
        <v>38</v>
      </c>
      <c r="C7" s="15">
        <v>10</v>
      </c>
      <c r="D7" s="15">
        <v>10</v>
      </c>
      <c r="E7" s="4">
        <v>0.1</v>
      </c>
      <c r="F7" s="4">
        <v>0.1</v>
      </c>
      <c r="G7" s="4">
        <v>7.2</v>
      </c>
      <c r="H7" s="4">
        <v>7.2</v>
      </c>
      <c r="I7" s="4">
        <v>0.1</v>
      </c>
      <c r="J7" s="4">
        <v>0.1</v>
      </c>
      <c r="K7" s="4">
        <v>66</v>
      </c>
      <c r="L7" s="4">
        <v>66</v>
      </c>
      <c r="M7" s="4">
        <v>0</v>
      </c>
      <c r="N7" s="4">
        <f t="shared" ref="N7:N9" si="8">$D7/$C7*M7</f>
        <v>0</v>
      </c>
      <c r="O7" s="4">
        <v>0</v>
      </c>
      <c r="P7" s="4">
        <f t="shared" ref="P7:P9" si="9">$D7/$C7*O7</f>
        <v>0</v>
      </c>
      <c r="Q7" s="4">
        <v>0.1</v>
      </c>
      <c r="R7" s="4">
        <f t="shared" ref="R7:R9" si="10">$D7/$C7*Q7</f>
        <v>0.1</v>
      </c>
      <c r="S7" s="4">
        <v>0.1</v>
      </c>
      <c r="T7" s="4">
        <f t="shared" ref="T7:T9" si="11">$D7/$C7*S7</f>
        <v>0.1</v>
      </c>
      <c r="U7" s="4">
        <v>2.4</v>
      </c>
      <c r="V7" s="4">
        <f t="shared" ref="V7:V9" si="12">$D7/$C7*U7</f>
        <v>2.4</v>
      </c>
      <c r="W7" s="4">
        <v>3</v>
      </c>
      <c r="X7" s="4">
        <f t="shared" ref="X7:X10" si="13">$D7/$C7*W7</f>
        <v>3</v>
      </c>
      <c r="Y7" s="4">
        <v>0.04</v>
      </c>
      <c r="Z7" s="4">
        <f t="shared" ref="Z7:Z10" si="14">$D7/$C7*Y7</f>
        <v>0.04</v>
      </c>
      <c r="AA7" s="4">
        <v>0.04</v>
      </c>
      <c r="AB7" s="4">
        <f t="shared" ref="AB7:AB10" si="15">$D7/$C7*AA7</f>
        <v>0.04</v>
      </c>
    </row>
    <row r="8" spans="1:28" ht="93" customHeight="1" x14ac:dyDescent="0.3">
      <c r="A8" s="16"/>
      <c r="B8" s="23" t="s">
        <v>80</v>
      </c>
      <c r="C8" s="20" t="s">
        <v>81</v>
      </c>
      <c r="D8" s="24"/>
      <c r="E8" s="25">
        <v>5.6</v>
      </c>
      <c r="F8" s="24"/>
      <c r="G8" s="25">
        <v>6.4</v>
      </c>
      <c r="H8" s="24"/>
      <c r="I8" s="25">
        <v>10</v>
      </c>
      <c r="J8" s="24"/>
      <c r="K8" s="25">
        <v>120</v>
      </c>
      <c r="L8" s="24"/>
      <c r="M8" s="25">
        <v>0.3</v>
      </c>
      <c r="N8" s="24"/>
      <c r="O8" s="25">
        <v>24</v>
      </c>
      <c r="P8" s="24"/>
      <c r="Q8" s="25">
        <v>0.2</v>
      </c>
      <c r="R8" s="24"/>
      <c r="S8" s="25">
        <v>0</v>
      </c>
      <c r="T8" s="24"/>
      <c r="U8" s="25">
        <v>0</v>
      </c>
      <c r="V8" s="24"/>
      <c r="W8" s="25">
        <v>0</v>
      </c>
      <c r="X8" s="24"/>
      <c r="Y8" s="25">
        <v>0</v>
      </c>
      <c r="Z8" s="24"/>
      <c r="AA8" s="25">
        <v>0</v>
      </c>
      <c r="AB8" s="24"/>
    </row>
    <row r="9" spans="1:28" ht="54" x14ac:dyDescent="0.3">
      <c r="A9" s="16" t="s">
        <v>36</v>
      </c>
      <c r="B9" s="14" t="s">
        <v>35</v>
      </c>
      <c r="C9" s="15">
        <v>200</v>
      </c>
      <c r="D9" s="15">
        <v>200</v>
      </c>
      <c r="E9" s="4">
        <v>3.78</v>
      </c>
      <c r="F9" s="4">
        <v>3.78</v>
      </c>
      <c r="G9" s="4">
        <v>3.91</v>
      </c>
      <c r="H9" s="4">
        <v>3.91</v>
      </c>
      <c r="I9" s="4">
        <v>26.04</v>
      </c>
      <c r="J9" s="4">
        <v>26.04</v>
      </c>
      <c r="K9" s="4">
        <v>154.15</v>
      </c>
      <c r="L9" s="4">
        <v>154.15</v>
      </c>
      <c r="M9" s="4">
        <v>0.03</v>
      </c>
      <c r="N9" s="4">
        <f t="shared" si="8"/>
        <v>0.03</v>
      </c>
      <c r="O9" s="4">
        <v>0.31</v>
      </c>
      <c r="P9" s="4">
        <f t="shared" si="9"/>
        <v>0.31</v>
      </c>
      <c r="Q9" s="4">
        <v>0.01</v>
      </c>
      <c r="R9" s="4">
        <f t="shared" si="10"/>
        <v>0.01</v>
      </c>
      <c r="S9" s="4">
        <v>0.05</v>
      </c>
      <c r="T9" s="4">
        <f t="shared" si="11"/>
        <v>0.05</v>
      </c>
      <c r="U9" s="4">
        <v>126.27</v>
      </c>
      <c r="V9" s="4">
        <f t="shared" si="12"/>
        <v>126.27</v>
      </c>
      <c r="W9" s="4">
        <v>113.22</v>
      </c>
      <c r="X9" s="4">
        <f t="shared" si="13"/>
        <v>113.22</v>
      </c>
      <c r="Y9" s="4">
        <v>29.92</v>
      </c>
      <c r="Z9" s="4">
        <f t="shared" si="14"/>
        <v>29.92</v>
      </c>
      <c r="AA9" s="4">
        <v>1.03</v>
      </c>
      <c r="AB9" s="4">
        <f t="shared" si="15"/>
        <v>1.03</v>
      </c>
    </row>
    <row r="10" spans="1:28" ht="18" x14ac:dyDescent="0.3">
      <c r="A10" s="16" t="s">
        <v>149</v>
      </c>
      <c r="B10" s="14" t="s">
        <v>39</v>
      </c>
      <c r="C10" s="15">
        <v>40</v>
      </c>
      <c r="D10" s="15">
        <v>50</v>
      </c>
      <c r="E10" s="4">
        <v>2.4</v>
      </c>
      <c r="F10" s="4">
        <f t="shared" ref="F10" si="16">$D10/$C10*E10</f>
        <v>3</v>
      </c>
      <c r="G10" s="4">
        <v>0.8</v>
      </c>
      <c r="H10" s="4">
        <f t="shared" ref="H10" si="17">$D10/$C10*G10</f>
        <v>1</v>
      </c>
      <c r="I10" s="4">
        <v>16.7</v>
      </c>
      <c r="J10" s="4">
        <f t="shared" ref="J10" si="18">$D10/$C10*I10</f>
        <v>20.875</v>
      </c>
      <c r="K10" s="4">
        <v>85.7</v>
      </c>
      <c r="L10" s="4">
        <f t="shared" ref="L10:V10" si="19">$D10/$C10*K10</f>
        <v>107.125</v>
      </c>
      <c r="M10" s="4">
        <v>0.13</v>
      </c>
      <c r="N10" s="4">
        <f t="shared" si="19"/>
        <v>0.16250000000000001</v>
      </c>
      <c r="O10" s="4">
        <v>0</v>
      </c>
      <c r="P10" s="4">
        <f t="shared" si="19"/>
        <v>0</v>
      </c>
      <c r="Q10" s="4">
        <v>0</v>
      </c>
      <c r="R10" s="4">
        <f t="shared" si="19"/>
        <v>0</v>
      </c>
      <c r="S10" s="4">
        <v>0.34</v>
      </c>
      <c r="T10" s="4">
        <f t="shared" si="19"/>
        <v>0.42500000000000004</v>
      </c>
      <c r="U10" s="4">
        <v>0.01</v>
      </c>
      <c r="V10" s="4">
        <f t="shared" si="19"/>
        <v>1.2500000000000001E-2</v>
      </c>
      <c r="W10" s="4">
        <v>34.799999999999997</v>
      </c>
      <c r="X10" s="4">
        <f t="shared" si="13"/>
        <v>43.5</v>
      </c>
      <c r="Y10" s="4">
        <v>13.2</v>
      </c>
      <c r="Z10" s="4">
        <f t="shared" si="14"/>
        <v>16.5</v>
      </c>
      <c r="AA10" s="4">
        <v>1.01</v>
      </c>
      <c r="AB10" s="4">
        <f t="shared" si="15"/>
        <v>1.2625</v>
      </c>
    </row>
    <row r="11" spans="1:28" s="2" customFormat="1" x14ac:dyDescent="0.3">
      <c r="A11" s="35" t="s">
        <v>19</v>
      </c>
      <c r="B11" s="35"/>
      <c r="C11" s="12"/>
      <c r="D11" s="12"/>
      <c r="E11" s="5">
        <f t="shared" ref="E11:AB11" si="20">SUM(E5:E10)</f>
        <v>22.38</v>
      </c>
      <c r="F11" s="5">
        <f t="shared" si="20"/>
        <v>19.48</v>
      </c>
      <c r="G11" s="5">
        <f t="shared" si="20"/>
        <v>30.11</v>
      </c>
      <c r="H11" s="5">
        <f t="shared" si="20"/>
        <v>26.71</v>
      </c>
      <c r="I11" s="5">
        <f t="shared" si="20"/>
        <v>79.94</v>
      </c>
      <c r="J11" s="5">
        <f t="shared" si="20"/>
        <v>84.515000000000001</v>
      </c>
      <c r="K11" s="5">
        <f t="shared" si="20"/>
        <v>682.85</v>
      </c>
      <c r="L11" s="5">
        <f t="shared" si="20"/>
        <v>659.27499999999998</v>
      </c>
      <c r="M11" s="5">
        <f t="shared" ref="M11" si="21">SUM(M5:M10)</f>
        <v>0.59</v>
      </c>
      <c r="N11" s="5">
        <f t="shared" si="20"/>
        <v>0.36916666666666664</v>
      </c>
      <c r="O11" s="5">
        <f t="shared" ref="O11" si="22">SUM(O5:O10)</f>
        <v>27.09</v>
      </c>
      <c r="P11" s="5">
        <f t="shared" si="20"/>
        <v>4.1011111111111109</v>
      </c>
      <c r="Q11" s="5">
        <f t="shared" ref="Q11" si="23">SUM(Q5:Q10)</f>
        <v>0.52</v>
      </c>
      <c r="R11" s="5">
        <f t="shared" si="20"/>
        <v>0.38222222222222224</v>
      </c>
      <c r="S11" s="5">
        <f t="shared" ref="S11" si="24">SUM(S5:S10)</f>
        <v>0.91000000000000014</v>
      </c>
      <c r="T11" s="5">
        <f t="shared" si="20"/>
        <v>1.1116666666666668</v>
      </c>
      <c r="U11" s="5">
        <f t="shared" ref="U11" si="25">SUM(U5:U10)</f>
        <v>584.57999999999993</v>
      </c>
      <c r="V11" s="5">
        <f t="shared" si="20"/>
        <v>680.21027777777783</v>
      </c>
      <c r="W11" s="5">
        <f t="shared" ref="W11" si="26">SUM(W5:W10)</f>
        <v>570.54999999999995</v>
      </c>
      <c r="X11" s="5">
        <f t="shared" si="20"/>
        <v>660.73388888888883</v>
      </c>
      <c r="Y11" s="5">
        <f t="shared" ref="Y11" si="27">SUM(Y5:Y10)</f>
        <v>109.58000000000001</v>
      </c>
      <c r="Z11" s="5">
        <f t="shared" si="20"/>
        <v>134.86000000000001</v>
      </c>
      <c r="AA11" s="5">
        <f t="shared" ref="AA11" si="28">SUM(AA5:AA10)</f>
        <v>3.42</v>
      </c>
      <c r="AB11" s="5">
        <f t="shared" si="20"/>
        <v>4.1002777777777784</v>
      </c>
    </row>
    <row r="12" spans="1:28" s="17" customFormat="1" ht="18" x14ac:dyDescent="0.3">
      <c r="A12" s="39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ht="18" x14ac:dyDescent="0.3">
      <c r="A13" s="16" t="s">
        <v>104</v>
      </c>
      <c r="B13" s="14" t="s">
        <v>125</v>
      </c>
      <c r="C13" s="15">
        <v>80</v>
      </c>
      <c r="D13" s="15">
        <v>100</v>
      </c>
      <c r="E13" s="4">
        <v>0.9</v>
      </c>
      <c r="F13" s="4">
        <v>1.2</v>
      </c>
      <c r="G13" s="4">
        <v>0.1</v>
      </c>
      <c r="H13" s="4">
        <v>0.1</v>
      </c>
      <c r="I13" s="4">
        <v>8.5</v>
      </c>
      <c r="J13" s="4">
        <v>10.6</v>
      </c>
      <c r="K13" s="4">
        <v>37</v>
      </c>
      <c r="L13" s="4">
        <v>47</v>
      </c>
      <c r="M13" s="4">
        <v>7.0000000000000007E-2</v>
      </c>
      <c r="N13" s="4">
        <f>$D13/$C13*M13</f>
        <v>8.7500000000000008E-2</v>
      </c>
      <c r="O13" s="4">
        <v>10.84</v>
      </c>
      <c r="P13" s="4">
        <f>$D13/$C13*O13</f>
        <v>13.55</v>
      </c>
      <c r="Q13" s="4">
        <v>9.73</v>
      </c>
      <c r="R13" s="4">
        <f>$D13/$C13*Q13</f>
        <v>12.162500000000001</v>
      </c>
      <c r="S13" s="4">
        <v>0.09</v>
      </c>
      <c r="T13" s="4">
        <f>$D13/$C13*S13</f>
        <v>0.11249999999999999</v>
      </c>
      <c r="U13" s="4">
        <v>63.03</v>
      </c>
      <c r="V13" s="4">
        <f>$D13/$C13*U13</f>
        <v>78.787499999999994</v>
      </c>
      <c r="W13" s="4">
        <v>44.01</v>
      </c>
      <c r="X13" s="4">
        <f>$D13/$C13*W13</f>
        <v>55.012499999999996</v>
      </c>
      <c r="Y13" s="4">
        <v>60.46</v>
      </c>
      <c r="Z13" s="4">
        <f>$D13/$C13*Y13</f>
        <v>75.575000000000003</v>
      </c>
      <c r="AA13" s="4">
        <v>1.5</v>
      </c>
      <c r="AB13" s="4">
        <f>$D13/$C13*AA13</f>
        <v>1.875</v>
      </c>
    </row>
    <row r="14" spans="1:28" ht="18" x14ac:dyDescent="0.3">
      <c r="A14" s="16" t="s">
        <v>126</v>
      </c>
      <c r="B14" s="14" t="s">
        <v>61</v>
      </c>
      <c r="C14" s="15">
        <v>250</v>
      </c>
      <c r="D14" s="15">
        <v>300</v>
      </c>
      <c r="E14" s="4">
        <v>2.1</v>
      </c>
      <c r="F14" s="4">
        <v>2.5</v>
      </c>
      <c r="G14" s="4">
        <v>5.2</v>
      </c>
      <c r="H14" s="4">
        <v>6.2</v>
      </c>
      <c r="I14" s="4">
        <v>13.6</v>
      </c>
      <c r="J14" s="4">
        <v>16.3</v>
      </c>
      <c r="K14" s="4">
        <v>111</v>
      </c>
      <c r="L14" s="4">
        <v>133</v>
      </c>
      <c r="M14" s="4">
        <v>0.19</v>
      </c>
      <c r="N14" s="4">
        <f t="shared" ref="N14:N19" si="29">$D14/$C14*M14</f>
        <v>0.22799999999999998</v>
      </c>
      <c r="O14" s="4">
        <v>27.67</v>
      </c>
      <c r="P14" s="4">
        <f t="shared" ref="P14:P19" si="30">$D14/$C14*O14</f>
        <v>33.204000000000001</v>
      </c>
      <c r="Q14" s="4">
        <v>1.57</v>
      </c>
      <c r="R14" s="4">
        <f t="shared" ref="R14:R19" si="31">$D14/$C14*Q14</f>
        <v>1.8839999999999999</v>
      </c>
      <c r="S14" s="4">
        <v>0.14000000000000001</v>
      </c>
      <c r="T14" s="4">
        <f t="shared" ref="T14:T19" si="32">$D14/$C14*S14</f>
        <v>0.16800000000000001</v>
      </c>
      <c r="U14" s="4">
        <v>55.55</v>
      </c>
      <c r="V14" s="4">
        <f t="shared" ref="V14:V19" si="33">$D14/$C14*U14</f>
        <v>66.66</v>
      </c>
      <c r="W14" s="4">
        <v>133.91999999999999</v>
      </c>
      <c r="X14" s="4">
        <f t="shared" ref="X14:X19" si="34">$D14/$C14*W14</f>
        <v>160.70399999999998</v>
      </c>
      <c r="Y14" s="4">
        <v>45.68</v>
      </c>
      <c r="Z14" s="4">
        <f t="shared" ref="Z14:Z19" si="35">$D14/$C14*Y14</f>
        <v>54.815999999999995</v>
      </c>
      <c r="AA14" s="4">
        <v>1.83</v>
      </c>
      <c r="AB14" s="4">
        <f t="shared" ref="AB14:AB19" si="36">$D14/$C14*AA14</f>
        <v>2.1960000000000002</v>
      </c>
    </row>
    <row r="15" spans="1:28" ht="36" x14ac:dyDescent="0.3">
      <c r="A15" s="16" t="s">
        <v>127</v>
      </c>
      <c r="B15" s="14" t="s">
        <v>53</v>
      </c>
      <c r="C15" s="15">
        <v>180</v>
      </c>
      <c r="D15" s="15">
        <v>250</v>
      </c>
      <c r="E15" s="4">
        <v>10.4</v>
      </c>
      <c r="F15" s="4">
        <v>14.4</v>
      </c>
      <c r="G15" s="4">
        <v>6.8</v>
      </c>
      <c r="H15" s="4">
        <v>9.4</v>
      </c>
      <c r="I15" s="4">
        <v>45.4</v>
      </c>
      <c r="J15" s="4">
        <v>63</v>
      </c>
      <c r="K15" s="4">
        <v>288</v>
      </c>
      <c r="L15" s="4">
        <v>401</v>
      </c>
      <c r="M15" s="4">
        <v>0.01</v>
      </c>
      <c r="N15" s="4">
        <f t="shared" si="29"/>
        <v>1.3888888888888888E-2</v>
      </c>
      <c r="O15" s="4">
        <v>0</v>
      </c>
      <c r="P15" s="4">
        <f t="shared" si="30"/>
        <v>0</v>
      </c>
      <c r="Q15" s="4">
        <v>0.09</v>
      </c>
      <c r="R15" s="4">
        <f t="shared" si="31"/>
        <v>0.12499999999999999</v>
      </c>
      <c r="S15" s="4">
        <v>0.05</v>
      </c>
      <c r="T15" s="4">
        <f t="shared" si="32"/>
        <v>6.9444444444444448E-2</v>
      </c>
      <c r="U15" s="4">
        <v>27.22</v>
      </c>
      <c r="V15" s="4">
        <f t="shared" si="33"/>
        <v>37.80555555555555</v>
      </c>
      <c r="W15" s="4">
        <v>245.12</v>
      </c>
      <c r="X15" s="4">
        <f t="shared" si="34"/>
        <v>340.44444444444446</v>
      </c>
      <c r="Y15" s="4">
        <v>16.260000000000002</v>
      </c>
      <c r="Z15" s="4">
        <f t="shared" si="35"/>
        <v>22.583333333333336</v>
      </c>
      <c r="AA15" s="4">
        <v>5.53</v>
      </c>
      <c r="AB15" s="4">
        <f t="shared" si="36"/>
        <v>7.6805555555555554</v>
      </c>
    </row>
    <row r="16" spans="1:28" ht="36" x14ac:dyDescent="0.3">
      <c r="A16" s="16" t="s">
        <v>103</v>
      </c>
      <c r="B16" s="14" t="s">
        <v>73</v>
      </c>
      <c r="C16" s="15">
        <v>60</v>
      </c>
      <c r="D16" s="15">
        <v>80</v>
      </c>
      <c r="E16" s="4">
        <v>16.899999999999999</v>
      </c>
      <c r="F16" s="4">
        <v>22.3</v>
      </c>
      <c r="G16" s="4">
        <v>17.5</v>
      </c>
      <c r="H16" s="4">
        <v>21.4</v>
      </c>
      <c r="I16" s="4">
        <v>3.7</v>
      </c>
      <c r="J16" s="4">
        <v>3.8</v>
      </c>
      <c r="K16" s="4">
        <v>240</v>
      </c>
      <c r="L16" s="4">
        <v>297</v>
      </c>
      <c r="M16" s="4">
        <v>0.04</v>
      </c>
      <c r="N16" s="4">
        <f t="shared" si="29"/>
        <v>5.333333333333333E-2</v>
      </c>
      <c r="O16" s="4">
        <v>0.4</v>
      </c>
      <c r="P16" s="4">
        <v>0.4</v>
      </c>
      <c r="Q16" s="4">
        <v>0.05</v>
      </c>
      <c r="R16" s="4">
        <v>0</v>
      </c>
      <c r="S16" s="4">
        <v>0.02</v>
      </c>
      <c r="T16" s="4">
        <f t="shared" si="32"/>
        <v>2.6666666666666665E-2</v>
      </c>
      <c r="U16" s="4">
        <v>1.94</v>
      </c>
      <c r="V16" s="4">
        <f t="shared" si="33"/>
        <v>2.5866666666666664</v>
      </c>
      <c r="W16" s="4">
        <v>0</v>
      </c>
      <c r="X16" s="4">
        <f t="shared" si="34"/>
        <v>0</v>
      </c>
      <c r="Y16" s="4">
        <v>0</v>
      </c>
      <c r="Z16" s="4">
        <f t="shared" si="35"/>
        <v>0</v>
      </c>
      <c r="AA16" s="4">
        <v>0.76</v>
      </c>
      <c r="AB16" s="4">
        <f t="shared" si="36"/>
        <v>1.0133333333333332</v>
      </c>
    </row>
    <row r="17" spans="1:29" ht="18.75" customHeight="1" x14ac:dyDescent="0.3">
      <c r="A17" s="16" t="s">
        <v>98</v>
      </c>
      <c r="B17" s="14" t="s">
        <v>51</v>
      </c>
      <c r="C17" s="15">
        <v>200</v>
      </c>
      <c r="D17" s="15">
        <v>200</v>
      </c>
      <c r="E17" s="4">
        <v>0.66</v>
      </c>
      <c r="F17" s="4">
        <v>0.66</v>
      </c>
      <c r="G17" s="4">
        <v>0.09</v>
      </c>
      <c r="H17" s="4">
        <v>0.09</v>
      </c>
      <c r="I17" s="4">
        <v>32.01</v>
      </c>
      <c r="J17" s="4">
        <v>32.01</v>
      </c>
      <c r="K17" s="4">
        <v>132.80000000000001</v>
      </c>
      <c r="L17" s="4">
        <v>132.80000000000001</v>
      </c>
      <c r="M17" s="4">
        <v>0.18</v>
      </c>
      <c r="N17" s="4">
        <f t="shared" si="29"/>
        <v>0.18</v>
      </c>
      <c r="O17" s="4">
        <v>0</v>
      </c>
      <c r="P17" s="4">
        <f t="shared" si="30"/>
        <v>0</v>
      </c>
      <c r="Q17" s="4">
        <v>1</v>
      </c>
      <c r="R17" s="4">
        <f t="shared" si="31"/>
        <v>1</v>
      </c>
      <c r="S17" s="4">
        <v>1.4</v>
      </c>
      <c r="T17" s="4">
        <f t="shared" si="32"/>
        <v>1.4</v>
      </c>
      <c r="U17" s="4">
        <v>35</v>
      </c>
      <c r="V17" s="4">
        <f t="shared" si="33"/>
        <v>35</v>
      </c>
      <c r="W17" s="4">
        <v>35</v>
      </c>
      <c r="X17" s="4">
        <f t="shared" si="34"/>
        <v>35</v>
      </c>
      <c r="Y17" s="4">
        <v>47</v>
      </c>
      <c r="Z17" s="4">
        <f t="shared" si="35"/>
        <v>47</v>
      </c>
      <c r="AA17" s="4">
        <v>3.9</v>
      </c>
      <c r="AB17" s="4">
        <f t="shared" si="36"/>
        <v>3.9</v>
      </c>
    </row>
    <row r="18" spans="1:29" ht="18" x14ac:dyDescent="0.3">
      <c r="A18" s="16" t="s">
        <v>149</v>
      </c>
      <c r="B18" s="14" t="s">
        <v>39</v>
      </c>
      <c r="C18" s="15">
        <v>40</v>
      </c>
      <c r="D18" s="15">
        <v>50</v>
      </c>
      <c r="E18" s="4">
        <v>2.4</v>
      </c>
      <c r="F18" s="4">
        <f t="shared" ref="F18:F19" si="37">$D18/$C18*E18</f>
        <v>3</v>
      </c>
      <c r="G18" s="4">
        <v>0.8</v>
      </c>
      <c r="H18" s="4">
        <f t="shared" ref="H18:H19" si="38">$D18/$C18*G18</f>
        <v>1</v>
      </c>
      <c r="I18" s="4">
        <v>16.7</v>
      </c>
      <c r="J18" s="4">
        <f t="shared" ref="J18:J19" si="39">$D18/$C18*I18</f>
        <v>20.875</v>
      </c>
      <c r="K18" s="4">
        <v>85.7</v>
      </c>
      <c r="L18" s="4">
        <f t="shared" ref="L18:L19" si="40">$D18/$C18*K18</f>
        <v>107.125</v>
      </c>
      <c r="M18" s="4">
        <v>0.13</v>
      </c>
      <c r="N18" s="4">
        <f t="shared" si="29"/>
        <v>0.16250000000000001</v>
      </c>
      <c r="O18" s="4">
        <v>0</v>
      </c>
      <c r="P18" s="4">
        <f t="shared" si="30"/>
        <v>0</v>
      </c>
      <c r="Q18" s="4">
        <v>0</v>
      </c>
      <c r="R18" s="4">
        <f t="shared" si="31"/>
        <v>0</v>
      </c>
      <c r="S18" s="4">
        <v>0.34</v>
      </c>
      <c r="T18" s="4">
        <f t="shared" si="32"/>
        <v>0.42500000000000004</v>
      </c>
      <c r="U18" s="4">
        <v>0.01</v>
      </c>
      <c r="V18" s="4">
        <f t="shared" si="33"/>
        <v>1.2500000000000001E-2</v>
      </c>
      <c r="W18" s="4">
        <v>34.799999999999997</v>
      </c>
      <c r="X18" s="4">
        <f t="shared" si="34"/>
        <v>43.5</v>
      </c>
      <c r="Y18" s="4">
        <v>13.2</v>
      </c>
      <c r="Z18" s="4">
        <f t="shared" si="35"/>
        <v>16.5</v>
      </c>
      <c r="AA18" s="4">
        <v>1.01</v>
      </c>
      <c r="AB18" s="4">
        <f t="shared" si="36"/>
        <v>1.2625</v>
      </c>
    </row>
    <row r="19" spans="1:29" s="2" customFormat="1" ht="18" x14ac:dyDescent="0.3">
      <c r="A19" s="16" t="s">
        <v>150</v>
      </c>
      <c r="B19" s="14" t="s">
        <v>45</v>
      </c>
      <c r="C19" s="15">
        <v>40</v>
      </c>
      <c r="D19" s="15">
        <v>60</v>
      </c>
      <c r="E19" s="4">
        <v>2.6</v>
      </c>
      <c r="F19" s="4">
        <f t="shared" si="37"/>
        <v>3.9000000000000004</v>
      </c>
      <c r="G19" s="4">
        <v>0.48</v>
      </c>
      <c r="H19" s="4">
        <f t="shared" si="38"/>
        <v>0.72</v>
      </c>
      <c r="I19" s="4">
        <v>1.05</v>
      </c>
      <c r="J19" s="4">
        <f t="shared" si="39"/>
        <v>1.5750000000000002</v>
      </c>
      <c r="K19" s="4">
        <v>72.400000000000006</v>
      </c>
      <c r="L19" s="4">
        <f t="shared" si="40"/>
        <v>108.60000000000001</v>
      </c>
      <c r="M19" s="4">
        <v>7.0000000000000007E-2</v>
      </c>
      <c r="N19" s="4">
        <f t="shared" si="29"/>
        <v>0.10500000000000001</v>
      </c>
      <c r="O19" s="4">
        <v>0</v>
      </c>
      <c r="P19" s="4">
        <f t="shared" si="30"/>
        <v>0</v>
      </c>
      <c r="Q19" s="4">
        <v>0</v>
      </c>
      <c r="R19" s="4">
        <f t="shared" si="31"/>
        <v>0</v>
      </c>
      <c r="S19" s="4">
        <v>0.5</v>
      </c>
      <c r="T19" s="4">
        <f t="shared" si="32"/>
        <v>0.75</v>
      </c>
      <c r="U19" s="4">
        <v>14</v>
      </c>
      <c r="V19" s="4">
        <f t="shared" si="33"/>
        <v>21</v>
      </c>
      <c r="W19" s="4">
        <v>67.2</v>
      </c>
      <c r="X19" s="4">
        <f t="shared" si="34"/>
        <v>100.80000000000001</v>
      </c>
      <c r="Y19" s="4">
        <v>10</v>
      </c>
      <c r="Z19" s="4">
        <f t="shared" si="35"/>
        <v>15</v>
      </c>
      <c r="AA19" s="4">
        <v>0.31</v>
      </c>
      <c r="AB19" s="4">
        <f t="shared" si="36"/>
        <v>0.46499999999999997</v>
      </c>
      <c r="AC19" s="1"/>
    </row>
    <row r="20" spans="1:29" s="2" customFormat="1" x14ac:dyDescent="0.3">
      <c r="A20" s="35" t="s">
        <v>19</v>
      </c>
      <c r="B20" s="35"/>
      <c r="C20" s="12"/>
      <c r="D20" s="12"/>
      <c r="E20" s="5">
        <f t="shared" ref="E20:AB20" si="41">SUM(E13:E19)</f>
        <v>35.96</v>
      </c>
      <c r="F20" s="5">
        <f t="shared" si="41"/>
        <v>47.96</v>
      </c>
      <c r="G20" s="5">
        <f t="shared" si="41"/>
        <v>30.970000000000002</v>
      </c>
      <c r="H20" s="5">
        <f t="shared" si="41"/>
        <v>38.909999999999997</v>
      </c>
      <c r="I20" s="5">
        <f t="shared" si="41"/>
        <v>120.96000000000001</v>
      </c>
      <c r="J20" s="5">
        <f t="shared" si="41"/>
        <v>148.16</v>
      </c>
      <c r="K20" s="5">
        <f t="shared" si="41"/>
        <v>966.9</v>
      </c>
      <c r="L20" s="5">
        <f t="shared" si="41"/>
        <v>1226.5249999999999</v>
      </c>
      <c r="M20" s="5">
        <f t="shared" si="41"/>
        <v>0.69</v>
      </c>
      <c r="N20" s="5">
        <f t="shared" si="41"/>
        <v>0.83022222222222219</v>
      </c>
      <c r="O20" s="5">
        <f t="shared" si="41"/>
        <v>38.910000000000004</v>
      </c>
      <c r="P20" s="5">
        <f t="shared" si="41"/>
        <v>47.154000000000003</v>
      </c>
      <c r="Q20" s="5">
        <f t="shared" si="41"/>
        <v>12.440000000000001</v>
      </c>
      <c r="R20" s="5">
        <f t="shared" si="41"/>
        <v>15.171500000000002</v>
      </c>
      <c r="S20" s="5">
        <f t="shared" si="41"/>
        <v>2.54</v>
      </c>
      <c r="T20" s="5">
        <f t="shared" si="41"/>
        <v>2.9516111111111112</v>
      </c>
      <c r="U20" s="5">
        <f t="shared" si="41"/>
        <v>196.75</v>
      </c>
      <c r="V20" s="5">
        <f t="shared" si="41"/>
        <v>241.8522222222222</v>
      </c>
      <c r="W20" s="5">
        <f t="shared" si="41"/>
        <v>560.04999999999995</v>
      </c>
      <c r="X20" s="5">
        <f t="shared" si="41"/>
        <v>735.46094444444452</v>
      </c>
      <c r="Y20" s="5">
        <f t="shared" si="41"/>
        <v>192.6</v>
      </c>
      <c r="Z20" s="5">
        <f t="shared" si="41"/>
        <v>231.47433333333333</v>
      </c>
      <c r="AA20" s="5">
        <f t="shared" si="41"/>
        <v>14.84</v>
      </c>
      <c r="AB20" s="5">
        <f t="shared" si="41"/>
        <v>18.392388888888888</v>
      </c>
    </row>
    <row r="21" spans="1:29" x14ac:dyDescent="0.3">
      <c r="A21" s="35" t="s">
        <v>21</v>
      </c>
      <c r="B21" s="35"/>
      <c r="C21" s="12"/>
      <c r="D21" s="12"/>
      <c r="E21" s="5">
        <f t="shared" ref="E21:AB21" si="42">SUM(E11+E20)</f>
        <v>58.34</v>
      </c>
      <c r="F21" s="5">
        <f t="shared" si="42"/>
        <v>67.44</v>
      </c>
      <c r="G21" s="5">
        <f t="shared" si="42"/>
        <v>61.08</v>
      </c>
      <c r="H21" s="5">
        <f t="shared" si="42"/>
        <v>65.62</v>
      </c>
      <c r="I21" s="5">
        <f t="shared" si="42"/>
        <v>200.9</v>
      </c>
      <c r="J21" s="5">
        <f t="shared" si="42"/>
        <v>232.67500000000001</v>
      </c>
      <c r="K21" s="5">
        <f t="shared" si="42"/>
        <v>1649.75</v>
      </c>
      <c r="L21" s="5">
        <f t="shared" si="42"/>
        <v>1885.7999999999997</v>
      </c>
      <c r="M21" s="5">
        <f t="shared" si="42"/>
        <v>1.2799999999999998</v>
      </c>
      <c r="N21" s="5">
        <f t="shared" si="42"/>
        <v>1.1993888888888888</v>
      </c>
      <c r="O21" s="5">
        <f t="shared" si="42"/>
        <v>66</v>
      </c>
      <c r="P21" s="5">
        <f t="shared" si="42"/>
        <v>51.255111111111113</v>
      </c>
      <c r="Q21" s="5">
        <f t="shared" si="42"/>
        <v>12.96</v>
      </c>
      <c r="R21" s="5">
        <f t="shared" si="42"/>
        <v>15.553722222222223</v>
      </c>
      <c r="S21" s="5">
        <f t="shared" si="42"/>
        <v>3.45</v>
      </c>
      <c r="T21" s="5">
        <f t="shared" si="42"/>
        <v>4.0632777777777775</v>
      </c>
      <c r="U21" s="5">
        <f t="shared" si="42"/>
        <v>781.32999999999993</v>
      </c>
      <c r="V21" s="5">
        <f t="shared" si="42"/>
        <v>922.0625</v>
      </c>
      <c r="W21" s="5">
        <f t="shared" si="42"/>
        <v>1130.5999999999999</v>
      </c>
      <c r="X21" s="5">
        <f t="shared" si="42"/>
        <v>1396.1948333333335</v>
      </c>
      <c r="Y21" s="5">
        <f t="shared" si="42"/>
        <v>302.18</v>
      </c>
      <c r="Z21" s="5">
        <f t="shared" si="42"/>
        <v>366.33433333333335</v>
      </c>
      <c r="AA21" s="5">
        <f t="shared" si="42"/>
        <v>18.259999999999998</v>
      </c>
      <c r="AB21" s="5">
        <f t="shared" si="42"/>
        <v>22.492666666666665</v>
      </c>
      <c r="AC21" s="2"/>
    </row>
  </sheetData>
  <mergeCells count="23">
    <mergeCell ref="W2:X2"/>
    <mergeCell ref="Y2:Z2"/>
    <mergeCell ref="M2:N2"/>
    <mergeCell ref="O2:P2"/>
    <mergeCell ref="Q2:R2"/>
    <mergeCell ref="S2:T2"/>
    <mergeCell ref="U2:V2"/>
    <mergeCell ref="AA2:AB2"/>
    <mergeCell ref="A21:B21"/>
    <mergeCell ref="A4:AB4"/>
    <mergeCell ref="A11:B11"/>
    <mergeCell ref="A12:AB12"/>
    <mergeCell ref="A20:B20"/>
    <mergeCell ref="A1:A3"/>
    <mergeCell ref="B1:B3"/>
    <mergeCell ref="C1:D2"/>
    <mergeCell ref="E2:F2"/>
    <mergeCell ref="G2:H2"/>
    <mergeCell ref="I2:J2"/>
    <mergeCell ref="E1:J1"/>
    <mergeCell ref="K1:L2"/>
    <mergeCell ref="M1:T1"/>
    <mergeCell ref="U1:AB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A13" workbookViewId="0">
      <selection activeCell="L18" sqref="L18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2" width="8.109375" style="1" customWidth="1"/>
    <col min="13" max="13" width="6.44140625" style="1" customWidth="1"/>
    <col min="14" max="22" width="6.6640625" style="1" customWidth="1"/>
    <col min="23" max="23" width="7.33203125" style="1" customWidth="1"/>
    <col min="24" max="25" width="7.5546875" style="1" customWidth="1"/>
    <col min="26" max="28" width="6.6640625" style="1" customWidth="1"/>
    <col min="29" max="16384" width="9.109375" style="1"/>
  </cols>
  <sheetData>
    <row r="1" spans="1:28" ht="15.75" customHeight="1" x14ac:dyDescent="0.3">
      <c r="A1" s="35" t="s">
        <v>0</v>
      </c>
      <c r="B1" s="35" t="s">
        <v>63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7"/>
      <c r="S1" s="37"/>
      <c r="T1" s="38"/>
      <c r="U1" s="36" t="s">
        <v>18</v>
      </c>
      <c r="V1" s="37"/>
      <c r="W1" s="37"/>
      <c r="X1" s="37"/>
      <c r="Y1" s="37"/>
      <c r="Z1" s="37"/>
      <c r="AA1" s="37"/>
      <c r="AB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10</v>
      </c>
      <c r="P2" s="35"/>
      <c r="Q2" s="35" t="s">
        <v>11</v>
      </c>
      <c r="R2" s="35"/>
      <c r="S2" s="35" t="s">
        <v>12</v>
      </c>
      <c r="T2" s="35"/>
      <c r="U2" s="35" t="s">
        <v>13</v>
      </c>
      <c r="V2" s="35"/>
      <c r="W2" s="35" t="s">
        <v>14</v>
      </c>
      <c r="X2" s="35"/>
      <c r="Y2" s="35" t="s">
        <v>15</v>
      </c>
      <c r="Z2" s="35"/>
      <c r="AA2" s="35" t="s">
        <v>16</v>
      </c>
      <c r="AB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  <c r="AA3" s="13" t="s">
        <v>2</v>
      </c>
      <c r="AB3" s="13" t="s">
        <v>3</v>
      </c>
    </row>
    <row r="4" spans="1:28" s="17" customFormat="1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6" x14ac:dyDescent="0.3">
      <c r="A5" s="16" t="s">
        <v>142</v>
      </c>
      <c r="B5" s="14" t="s">
        <v>143</v>
      </c>
      <c r="C5" s="15">
        <v>180</v>
      </c>
      <c r="D5" s="15">
        <v>250</v>
      </c>
      <c r="E5" s="4">
        <v>6.5</v>
      </c>
      <c r="F5" s="4">
        <v>9.1</v>
      </c>
      <c r="G5" s="4">
        <v>8</v>
      </c>
      <c r="H5" s="4">
        <v>11.1</v>
      </c>
      <c r="I5" s="4">
        <v>30.7</v>
      </c>
      <c r="J5" s="4">
        <v>42.6</v>
      </c>
      <c r="K5" s="4">
        <v>221</v>
      </c>
      <c r="L5" s="4">
        <v>307</v>
      </c>
      <c r="M5" s="4">
        <v>0.16</v>
      </c>
      <c r="N5" s="4">
        <f>$D5/$C5*M5</f>
        <v>0.22222222222222221</v>
      </c>
      <c r="O5" s="4">
        <v>2.6</v>
      </c>
      <c r="P5" s="4">
        <f>$D5/$C5*O5</f>
        <v>3.6111111111111112</v>
      </c>
      <c r="Q5" s="4">
        <v>0.16</v>
      </c>
      <c r="R5" s="4">
        <f>$D5/$C5*Q5</f>
        <v>0.22222222222222221</v>
      </c>
      <c r="S5" s="4">
        <v>0.32100000000000001</v>
      </c>
      <c r="T5" s="4">
        <f>$D5/$C5*S5</f>
        <v>0.4458333333333333</v>
      </c>
      <c r="U5" s="4">
        <v>252.85</v>
      </c>
      <c r="V5" s="4">
        <f>$D5/$C5*U5</f>
        <v>351.18055555555554</v>
      </c>
      <c r="W5" s="4">
        <v>270.52</v>
      </c>
      <c r="X5" s="4">
        <f>$D5/$C5*W5</f>
        <v>375.72222222222217</v>
      </c>
      <c r="Y5" s="4">
        <v>48.55</v>
      </c>
      <c r="Z5" s="4">
        <f>$D5/$C5*Y5</f>
        <v>67.430555555555543</v>
      </c>
      <c r="AA5" s="4">
        <v>1.6</v>
      </c>
      <c r="AB5" s="4">
        <f>$D5/$C5*AA5</f>
        <v>2.2222222222222223</v>
      </c>
    </row>
    <row r="6" spans="1:28" ht="18" x14ac:dyDescent="0.3">
      <c r="A6" s="16" t="s">
        <v>33</v>
      </c>
      <c r="B6" s="14" t="s">
        <v>34</v>
      </c>
      <c r="C6" s="15">
        <v>20</v>
      </c>
      <c r="D6" s="15">
        <v>30</v>
      </c>
      <c r="E6" s="4">
        <v>1.39</v>
      </c>
      <c r="F6" s="4">
        <v>2.19</v>
      </c>
      <c r="G6" s="4">
        <v>1.77</v>
      </c>
      <c r="H6" s="4">
        <v>2.66</v>
      </c>
      <c r="I6" s="4">
        <v>0</v>
      </c>
      <c r="J6" s="4">
        <v>0</v>
      </c>
      <c r="K6" s="4">
        <v>21.84</v>
      </c>
      <c r="L6" s="4">
        <v>32.76</v>
      </c>
      <c r="M6" s="4">
        <v>0.01</v>
      </c>
      <c r="N6" s="4">
        <f t="shared" ref="N6" si="0">$D6/$C6*M6</f>
        <v>1.4999999999999999E-2</v>
      </c>
      <c r="O6" s="4">
        <v>0.18</v>
      </c>
      <c r="P6" s="4">
        <f t="shared" ref="P6" si="1">$D6/$C6*O6</f>
        <v>0.27</v>
      </c>
      <c r="Q6" s="4">
        <v>0.05</v>
      </c>
      <c r="R6" s="4">
        <f t="shared" ref="R6" si="2">$D6/$C6*Q6</f>
        <v>7.5000000000000011E-2</v>
      </c>
      <c r="S6" s="4">
        <v>0.12</v>
      </c>
      <c r="T6" s="4">
        <f t="shared" ref="T6" si="3">$D6/$C6*S6</f>
        <v>0.18</v>
      </c>
      <c r="U6" s="4">
        <v>210</v>
      </c>
      <c r="V6" s="4">
        <f t="shared" ref="V6" si="4">$D6/$C6*U6</f>
        <v>315</v>
      </c>
      <c r="W6" s="4">
        <v>210</v>
      </c>
      <c r="X6" s="4">
        <f t="shared" ref="X6" si="5">$D6/$C6*W6</f>
        <v>315</v>
      </c>
      <c r="Y6" s="4">
        <v>9.9</v>
      </c>
      <c r="Z6" s="4">
        <f t="shared" ref="Z6" si="6">$D6/$C6*Y6</f>
        <v>14.850000000000001</v>
      </c>
      <c r="AA6" s="4">
        <v>0.24</v>
      </c>
      <c r="AB6" s="4">
        <f t="shared" ref="AB6" si="7">$D6/$C6*AA6</f>
        <v>0.36</v>
      </c>
    </row>
    <row r="7" spans="1:28" ht="95.25" customHeight="1" x14ac:dyDescent="0.3">
      <c r="A7" s="16"/>
      <c r="B7" s="23" t="s">
        <v>80</v>
      </c>
      <c r="C7" s="20" t="s">
        <v>81</v>
      </c>
      <c r="D7" s="24"/>
      <c r="E7" s="25">
        <v>5.6</v>
      </c>
      <c r="F7" s="24"/>
      <c r="G7" s="25">
        <v>6.4</v>
      </c>
      <c r="H7" s="24"/>
      <c r="I7" s="25">
        <v>10</v>
      </c>
      <c r="J7" s="24"/>
      <c r="K7" s="25">
        <v>120</v>
      </c>
      <c r="L7" s="24"/>
      <c r="M7" s="25">
        <v>0.3</v>
      </c>
      <c r="N7" s="24"/>
      <c r="O7" s="25">
        <v>24</v>
      </c>
      <c r="P7" s="24"/>
      <c r="Q7" s="25">
        <v>0.2</v>
      </c>
      <c r="R7" s="24"/>
      <c r="S7" s="25">
        <v>0</v>
      </c>
      <c r="T7" s="24"/>
      <c r="U7" s="25">
        <v>0</v>
      </c>
      <c r="V7" s="24"/>
      <c r="W7" s="25">
        <v>0</v>
      </c>
      <c r="X7" s="24"/>
      <c r="Y7" s="25">
        <v>0</v>
      </c>
      <c r="Z7" s="24"/>
      <c r="AA7" s="25">
        <v>0</v>
      </c>
      <c r="AB7" s="24"/>
    </row>
    <row r="8" spans="1:28" ht="18" x14ac:dyDescent="0.3">
      <c r="A8" s="16" t="s">
        <v>91</v>
      </c>
      <c r="B8" s="19" t="s">
        <v>57</v>
      </c>
      <c r="C8" s="15">
        <v>200</v>
      </c>
      <c r="D8" s="15">
        <v>200</v>
      </c>
      <c r="E8" s="4">
        <v>0.13</v>
      </c>
      <c r="F8" s="4">
        <v>0.13</v>
      </c>
      <c r="G8" s="4">
        <v>0.02</v>
      </c>
      <c r="H8" s="4">
        <v>0.02</v>
      </c>
      <c r="I8" s="4">
        <v>15.2</v>
      </c>
      <c r="J8" s="4">
        <v>15.2</v>
      </c>
      <c r="K8" s="4">
        <v>62</v>
      </c>
      <c r="L8" s="4">
        <v>62</v>
      </c>
      <c r="M8" s="4">
        <v>1.4</v>
      </c>
      <c r="N8" s="4">
        <f t="shared" ref="N8" si="8">$D8/$C8*M8</f>
        <v>1.4</v>
      </c>
      <c r="O8" s="4">
        <v>0.06</v>
      </c>
      <c r="P8" s="4">
        <f t="shared" ref="P8" si="9">$D8/$C8*O8</f>
        <v>0.06</v>
      </c>
      <c r="Q8" s="4">
        <v>0.34</v>
      </c>
      <c r="R8" s="4">
        <f t="shared" ref="R8" si="10">$D8/$C8*Q8</f>
        <v>0.34</v>
      </c>
      <c r="S8" s="4">
        <v>0.24</v>
      </c>
      <c r="T8" s="4">
        <f t="shared" ref="T8" si="11">$D8/$C8*S8</f>
        <v>0.24</v>
      </c>
      <c r="U8" s="4">
        <v>190</v>
      </c>
      <c r="V8" s="4">
        <f t="shared" ref="V8" si="12">$D8/$C8*U8</f>
        <v>190</v>
      </c>
      <c r="W8" s="4">
        <v>228</v>
      </c>
      <c r="X8" s="4">
        <f t="shared" ref="X8:X9" si="13">$D8/$C8*W8</f>
        <v>228</v>
      </c>
      <c r="Y8" s="4">
        <v>0.2</v>
      </c>
      <c r="Z8" s="4">
        <f t="shared" ref="Z8:Z9" si="14">$D8/$C8*Y8</f>
        <v>0.2</v>
      </c>
      <c r="AA8" s="4">
        <v>1.4</v>
      </c>
      <c r="AB8" s="4">
        <f t="shared" ref="AB8:AB9" si="15">$D8/$C8*AA8</f>
        <v>1.4</v>
      </c>
    </row>
    <row r="9" spans="1:28" ht="18" x14ac:dyDescent="0.3">
      <c r="A9" s="16" t="s">
        <v>149</v>
      </c>
      <c r="B9" s="14" t="s">
        <v>39</v>
      </c>
      <c r="C9" s="15">
        <v>40</v>
      </c>
      <c r="D9" s="15">
        <v>50</v>
      </c>
      <c r="E9" s="4">
        <v>2.4</v>
      </c>
      <c r="F9" s="4">
        <f t="shared" ref="F9" si="16">$D9/$C9*E9</f>
        <v>3</v>
      </c>
      <c r="G9" s="4">
        <v>0.8</v>
      </c>
      <c r="H9" s="4">
        <f t="shared" ref="H9" si="17">$D9/$C9*G9</f>
        <v>1</v>
      </c>
      <c r="I9" s="4">
        <v>16.7</v>
      </c>
      <c r="J9" s="4">
        <f t="shared" ref="J9" si="18">$D9/$C9*I9</f>
        <v>20.875</v>
      </c>
      <c r="K9" s="4">
        <v>85.7</v>
      </c>
      <c r="L9" s="4">
        <f t="shared" ref="L9:V9" si="19">$D9/$C9*K9</f>
        <v>107.125</v>
      </c>
      <c r="M9" s="4">
        <v>0.13</v>
      </c>
      <c r="N9" s="4">
        <f t="shared" si="19"/>
        <v>0.16250000000000001</v>
      </c>
      <c r="O9" s="4">
        <v>0</v>
      </c>
      <c r="P9" s="4">
        <f t="shared" si="19"/>
        <v>0</v>
      </c>
      <c r="Q9" s="4">
        <v>0</v>
      </c>
      <c r="R9" s="4">
        <f t="shared" si="19"/>
        <v>0</v>
      </c>
      <c r="S9" s="4">
        <v>0.34</v>
      </c>
      <c r="T9" s="4">
        <f t="shared" si="19"/>
        <v>0.42500000000000004</v>
      </c>
      <c r="U9" s="4">
        <v>0.01</v>
      </c>
      <c r="V9" s="4">
        <f t="shared" si="19"/>
        <v>1.2500000000000001E-2</v>
      </c>
      <c r="W9" s="4">
        <v>34.799999999999997</v>
      </c>
      <c r="X9" s="4">
        <f t="shared" si="13"/>
        <v>43.5</v>
      </c>
      <c r="Y9" s="4">
        <v>13.2</v>
      </c>
      <c r="Z9" s="4">
        <f t="shared" si="14"/>
        <v>16.5</v>
      </c>
      <c r="AA9" s="4">
        <v>1.01</v>
      </c>
      <c r="AB9" s="4">
        <f t="shared" si="15"/>
        <v>1.2625</v>
      </c>
    </row>
    <row r="10" spans="1:28" s="2" customFormat="1" x14ac:dyDescent="0.3">
      <c r="A10" s="35" t="s">
        <v>19</v>
      </c>
      <c r="B10" s="35"/>
      <c r="C10" s="12"/>
      <c r="D10" s="12"/>
      <c r="E10" s="5">
        <f t="shared" ref="E10:AB10" si="20">SUM(E5:E9)</f>
        <v>16.02</v>
      </c>
      <c r="F10" s="5">
        <f t="shared" si="20"/>
        <v>14.42</v>
      </c>
      <c r="G10" s="5">
        <f t="shared" si="20"/>
        <v>16.990000000000002</v>
      </c>
      <c r="H10" s="5">
        <f t="shared" si="20"/>
        <v>14.78</v>
      </c>
      <c r="I10" s="5">
        <f t="shared" si="20"/>
        <v>72.600000000000009</v>
      </c>
      <c r="J10" s="5">
        <f t="shared" si="20"/>
        <v>78.674999999999997</v>
      </c>
      <c r="K10" s="5">
        <f t="shared" si="20"/>
        <v>510.54</v>
      </c>
      <c r="L10" s="5">
        <f t="shared" si="20"/>
        <v>508.88499999999999</v>
      </c>
      <c r="M10" s="5">
        <f t="shared" si="20"/>
        <v>2</v>
      </c>
      <c r="N10" s="5">
        <f t="shared" si="20"/>
        <v>1.7997222222222222</v>
      </c>
      <c r="O10" s="5">
        <f t="shared" si="20"/>
        <v>26.84</v>
      </c>
      <c r="P10" s="5">
        <f t="shared" si="20"/>
        <v>3.9411111111111112</v>
      </c>
      <c r="Q10" s="5">
        <f t="shared" si="20"/>
        <v>0.75</v>
      </c>
      <c r="R10" s="5">
        <f t="shared" si="20"/>
        <v>0.63722222222222225</v>
      </c>
      <c r="S10" s="5">
        <f t="shared" si="20"/>
        <v>1.0210000000000001</v>
      </c>
      <c r="T10" s="5">
        <f t="shared" si="20"/>
        <v>1.2908333333333333</v>
      </c>
      <c r="U10" s="5">
        <f t="shared" si="20"/>
        <v>652.86</v>
      </c>
      <c r="V10" s="5">
        <f t="shared" si="20"/>
        <v>856.19305555555559</v>
      </c>
      <c r="W10" s="5">
        <f t="shared" si="20"/>
        <v>743.31999999999994</v>
      </c>
      <c r="X10" s="5">
        <f t="shared" si="20"/>
        <v>962.22222222222217</v>
      </c>
      <c r="Y10" s="5">
        <f t="shared" si="20"/>
        <v>71.849999999999994</v>
      </c>
      <c r="Z10" s="5">
        <f t="shared" si="20"/>
        <v>98.98055555555554</v>
      </c>
      <c r="AA10" s="5">
        <f t="shared" si="20"/>
        <v>4.25</v>
      </c>
      <c r="AB10" s="5">
        <f t="shared" si="20"/>
        <v>5.2447222222222223</v>
      </c>
    </row>
    <row r="11" spans="1:28" s="17" customFormat="1" ht="18" x14ac:dyDescent="0.3">
      <c r="A11" s="39" t="s">
        <v>20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36" x14ac:dyDescent="0.3">
      <c r="A12" s="16" t="s">
        <v>120</v>
      </c>
      <c r="B12" s="14" t="s">
        <v>62</v>
      </c>
      <c r="C12" s="15">
        <v>80</v>
      </c>
      <c r="D12" s="15">
        <v>100</v>
      </c>
      <c r="E12" s="4">
        <v>0.7</v>
      </c>
      <c r="F12" s="4">
        <v>0.9</v>
      </c>
      <c r="G12" s="4">
        <v>3.6</v>
      </c>
      <c r="H12" s="4">
        <v>4.5</v>
      </c>
      <c r="I12" s="4">
        <v>3.6</v>
      </c>
      <c r="J12" s="4">
        <v>4.5</v>
      </c>
      <c r="K12" s="4">
        <v>51</v>
      </c>
      <c r="L12" s="4">
        <v>63</v>
      </c>
      <c r="M12" s="4">
        <v>0.06</v>
      </c>
      <c r="N12" s="4">
        <f>$D12/$C12*M12</f>
        <v>7.4999999999999997E-2</v>
      </c>
      <c r="O12" s="4">
        <v>25</v>
      </c>
      <c r="P12" s="4">
        <f>$D12/$C12*O12</f>
        <v>31.25</v>
      </c>
      <c r="Q12" s="4">
        <v>1.2</v>
      </c>
      <c r="R12" s="4">
        <f>$D12/$C12*Q12</f>
        <v>1.5</v>
      </c>
      <c r="S12" s="4">
        <v>0.04</v>
      </c>
      <c r="T12" s="4">
        <f>$D12/$C12*S12</f>
        <v>0.05</v>
      </c>
      <c r="U12" s="4">
        <v>14</v>
      </c>
      <c r="V12" s="4">
        <f>$D12/$C12*U12</f>
        <v>17.5</v>
      </c>
      <c r="W12" s="4">
        <v>26</v>
      </c>
      <c r="X12" s="4">
        <f>$D12/$C12*W12</f>
        <v>32.5</v>
      </c>
      <c r="Y12" s="4">
        <v>20</v>
      </c>
      <c r="Z12" s="4">
        <f>$D12/$C12*Y12</f>
        <v>25</v>
      </c>
      <c r="AA12" s="4">
        <v>0.9</v>
      </c>
      <c r="AB12" s="4">
        <f>$D12/$C12*AA12</f>
        <v>1.125</v>
      </c>
    </row>
    <row r="13" spans="1:28" ht="36" x14ac:dyDescent="0.3">
      <c r="A13" s="16" t="s">
        <v>128</v>
      </c>
      <c r="B13" s="14" t="s">
        <v>71</v>
      </c>
      <c r="C13" s="15">
        <v>250</v>
      </c>
      <c r="D13" s="15">
        <v>300</v>
      </c>
      <c r="E13" s="4">
        <v>2.6</v>
      </c>
      <c r="F13" s="4">
        <v>3.2</v>
      </c>
      <c r="G13" s="4">
        <v>2.5</v>
      </c>
      <c r="H13" s="4">
        <v>3</v>
      </c>
      <c r="I13" s="4">
        <v>19.3</v>
      </c>
      <c r="J13" s="4">
        <v>23.2</v>
      </c>
      <c r="K13" s="4">
        <v>112</v>
      </c>
      <c r="L13" s="4">
        <v>135</v>
      </c>
      <c r="M13" s="4">
        <f>300/180*0.14</f>
        <v>0.23333333333333336</v>
      </c>
      <c r="N13" s="4">
        <f t="shared" ref="N13:N18" si="21">$D13/$C13*M13</f>
        <v>0.28000000000000003</v>
      </c>
      <c r="O13" s="4">
        <f>300/180*20.06</f>
        <v>33.43333333333333</v>
      </c>
      <c r="P13" s="4">
        <f t="shared" ref="P13:P18" si="22">$D13/$C13*O13</f>
        <v>40.119999999999997</v>
      </c>
      <c r="Q13" s="4">
        <f>300/180*0.29</f>
        <v>0.48333333333333334</v>
      </c>
      <c r="R13" s="4">
        <f t="shared" ref="R13:R18" si="23">$D13/$C13*Q13</f>
        <v>0.57999999999999996</v>
      </c>
      <c r="S13" s="4">
        <f>300/180*1</f>
        <v>1.6666666666666667</v>
      </c>
      <c r="T13" s="4">
        <f t="shared" ref="T13:T18" si="24">$D13/$C13*S13</f>
        <v>2</v>
      </c>
      <c r="U13" s="4">
        <f>300/180*38.17</f>
        <v>63.616666666666674</v>
      </c>
      <c r="V13" s="4">
        <f t="shared" ref="V13:V18" si="25">$D13/$C13*U13</f>
        <v>76.34</v>
      </c>
      <c r="W13" s="4">
        <f>300/180*111.41</f>
        <v>185.68333333333334</v>
      </c>
      <c r="X13" s="4">
        <f t="shared" ref="X13:X18" si="26">$D13/$C13*W13</f>
        <v>222.82</v>
      </c>
      <c r="Y13" s="4">
        <f>300/180*31.43</f>
        <v>52.383333333333333</v>
      </c>
      <c r="Z13" s="4">
        <f t="shared" ref="Z13:Z18" si="27">$D13/$C13*Y13</f>
        <v>62.86</v>
      </c>
      <c r="AA13" s="4">
        <f>300/180*1.61</f>
        <v>2.6833333333333336</v>
      </c>
      <c r="AB13" s="4">
        <f t="shared" ref="AB13:AB18" si="28">$D13/$C13*AA13</f>
        <v>3.22</v>
      </c>
    </row>
    <row r="14" spans="1:28" ht="36" x14ac:dyDescent="0.3">
      <c r="A14" s="16" t="s">
        <v>129</v>
      </c>
      <c r="B14" s="14" t="s">
        <v>76</v>
      </c>
      <c r="C14" s="15">
        <v>60</v>
      </c>
      <c r="D14" s="15">
        <v>80</v>
      </c>
      <c r="E14" s="4">
        <v>15</v>
      </c>
      <c r="F14" s="4">
        <f>D14/C14*E14</f>
        <v>20</v>
      </c>
      <c r="G14" s="4">
        <v>12.6</v>
      </c>
      <c r="H14" s="4">
        <f>D14/C14*G14</f>
        <v>16.799999999999997</v>
      </c>
      <c r="I14" s="4">
        <v>0.2</v>
      </c>
      <c r="J14" s="4">
        <v>0.3</v>
      </c>
      <c r="K14" s="4">
        <v>174</v>
      </c>
      <c r="L14" s="4">
        <f>D14/C14*K14</f>
        <v>232</v>
      </c>
      <c r="M14" s="4">
        <v>0.08</v>
      </c>
      <c r="N14" s="4">
        <f t="shared" si="21"/>
        <v>0.10666666666666666</v>
      </c>
      <c r="O14" s="4">
        <v>0.4</v>
      </c>
      <c r="P14" s="4">
        <f t="shared" si="22"/>
        <v>0.53333333333333333</v>
      </c>
      <c r="Q14" s="4">
        <v>0.05</v>
      </c>
      <c r="R14" s="4">
        <f t="shared" si="23"/>
        <v>6.6666666666666666E-2</v>
      </c>
      <c r="S14" s="4">
        <v>0.76</v>
      </c>
      <c r="T14" s="4">
        <f t="shared" si="24"/>
        <v>1.0133333333333332</v>
      </c>
      <c r="U14" s="4">
        <v>32.729999999999997</v>
      </c>
      <c r="V14" s="4">
        <f t="shared" si="25"/>
        <v>43.639999999999993</v>
      </c>
      <c r="W14" s="4">
        <v>147.53</v>
      </c>
      <c r="X14" s="4">
        <f t="shared" si="26"/>
        <v>196.70666666666665</v>
      </c>
      <c r="Y14" s="4">
        <v>23</v>
      </c>
      <c r="Z14" s="4">
        <f t="shared" si="27"/>
        <v>30.666666666666664</v>
      </c>
      <c r="AA14" s="4">
        <v>0.66</v>
      </c>
      <c r="AB14" s="4">
        <f t="shared" si="28"/>
        <v>0.88</v>
      </c>
    </row>
    <row r="15" spans="1:28" ht="18" x14ac:dyDescent="0.3">
      <c r="A15" s="16" t="s">
        <v>114</v>
      </c>
      <c r="B15" s="14" t="s">
        <v>74</v>
      </c>
      <c r="C15" s="15">
        <v>180</v>
      </c>
      <c r="D15" s="15">
        <v>200</v>
      </c>
      <c r="E15" s="4">
        <v>17.7</v>
      </c>
      <c r="F15" s="4">
        <v>19.7</v>
      </c>
      <c r="G15" s="4">
        <v>5.8</v>
      </c>
      <c r="H15" s="4">
        <v>7.6</v>
      </c>
      <c r="I15" s="4">
        <v>41.6</v>
      </c>
      <c r="J15" s="4">
        <v>46.3</v>
      </c>
      <c r="K15" s="4">
        <v>292</v>
      </c>
      <c r="L15" s="4">
        <v>336</v>
      </c>
      <c r="M15" s="4">
        <v>0.15</v>
      </c>
      <c r="N15" s="4">
        <f t="shared" si="21"/>
        <v>0.16666666666666666</v>
      </c>
      <c r="O15" s="4">
        <v>0</v>
      </c>
      <c r="P15" s="4">
        <f t="shared" si="22"/>
        <v>0</v>
      </c>
      <c r="Q15" s="4">
        <v>0.03</v>
      </c>
      <c r="R15" s="4">
        <f t="shared" si="23"/>
        <v>3.3333333333333333E-2</v>
      </c>
      <c r="S15" s="4">
        <v>0.02</v>
      </c>
      <c r="T15" s="4">
        <f t="shared" si="24"/>
        <v>2.2222222222222223E-2</v>
      </c>
      <c r="U15" s="4">
        <v>40.950000000000003</v>
      </c>
      <c r="V15" s="4">
        <f t="shared" si="25"/>
        <v>45.500000000000007</v>
      </c>
      <c r="W15" s="4">
        <v>60.06</v>
      </c>
      <c r="X15" s="4">
        <f t="shared" si="26"/>
        <v>66.733333333333334</v>
      </c>
      <c r="Y15" s="4">
        <v>24.59</v>
      </c>
      <c r="Z15" s="4">
        <f t="shared" si="27"/>
        <v>27.322222222222223</v>
      </c>
      <c r="AA15" s="4">
        <v>0.98</v>
      </c>
      <c r="AB15" s="4">
        <f t="shared" si="28"/>
        <v>1.088888888888889</v>
      </c>
    </row>
    <row r="16" spans="1:28" ht="18" x14ac:dyDescent="0.3">
      <c r="A16" s="16" t="s">
        <v>111</v>
      </c>
      <c r="B16" s="14" t="s">
        <v>130</v>
      </c>
      <c r="C16" s="15">
        <v>200</v>
      </c>
      <c r="D16" s="15">
        <v>200</v>
      </c>
      <c r="E16" s="4">
        <v>0</v>
      </c>
      <c r="F16" s="4">
        <v>0</v>
      </c>
      <c r="G16" s="4">
        <v>0</v>
      </c>
      <c r="H16" s="4">
        <v>0</v>
      </c>
      <c r="I16" s="4">
        <v>20</v>
      </c>
      <c r="J16" s="4">
        <v>20</v>
      </c>
      <c r="K16" s="4">
        <v>76</v>
      </c>
      <c r="L16" s="4">
        <v>76</v>
      </c>
      <c r="M16" s="4">
        <v>0</v>
      </c>
      <c r="N16" s="4">
        <f t="shared" si="21"/>
        <v>0</v>
      </c>
      <c r="O16" s="4">
        <v>0</v>
      </c>
      <c r="P16" s="4">
        <f t="shared" si="22"/>
        <v>0</v>
      </c>
      <c r="Q16" s="4">
        <v>0</v>
      </c>
      <c r="R16" s="4">
        <f t="shared" si="23"/>
        <v>0</v>
      </c>
      <c r="S16" s="4">
        <v>0</v>
      </c>
      <c r="T16" s="4">
        <f t="shared" si="24"/>
        <v>0</v>
      </c>
      <c r="U16" s="4">
        <v>0.68</v>
      </c>
      <c r="V16" s="4">
        <f t="shared" si="25"/>
        <v>0.68</v>
      </c>
      <c r="W16" s="4">
        <v>0</v>
      </c>
      <c r="X16" s="4">
        <f t="shared" si="26"/>
        <v>0</v>
      </c>
      <c r="Y16" s="4">
        <v>0</v>
      </c>
      <c r="Z16" s="4">
        <f t="shared" si="27"/>
        <v>0</v>
      </c>
      <c r="AA16" s="4">
        <v>0.1</v>
      </c>
      <c r="AB16" s="4">
        <f t="shared" si="28"/>
        <v>0.1</v>
      </c>
    </row>
    <row r="17" spans="1:28" ht="18" x14ac:dyDescent="0.3">
      <c r="A17" s="16" t="s">
        <v>149</v>
      </c>
      <c r="B17" s="14" t="s">
        <v>39</v>
      </c>
      <c r="C17" s="15">
        <v>40</v>
      </c>
      <c r="D17" s="15">
        <v>50</v>
      </c>
      <c r="E17" s="4">
        <v>2.4</v>
      </c>
      <c r="F17" s="4">
        <f t="shared" ref="F17:F18" si="29">$D17/$C17*E17</f>
        <v>3</v>
      </c>
      <c r="G17" s="4">
        <v>0.8</v>
      </c>
      <c r="H17" s="4">
        <f t="shared" ref="H17:H18" si="30">$D17/$C17*G17</f>
        <v>1</v>
      </c>
      <c r="I17" s="4">
        <v>16.7</v>
      </c>
      <c r="J17" s="4">
        <f t="shared" ref="J17:J18" si="31">$D17/$C17*I17</f>
        <v>20.875</v>
      </c>
      <c r="K17" s="4">
        <v>85.7</v>
      </c>
      <c r="L17" s="4">
        <f t="shared" ref="L17:L18" si="32">$D17/$C17*K17</f>
        <v>107.125</v>
      </c>
      <c r="M17" s="4">
        <v>0.13</v>
      </c>
      <c r="N17" s="4">
        <f t="shared" si="21"/>
        <v>0.16250000000000001</v>
      </c>
      <c r="O17" s="4">
        <v>0</v>
      </c>
      <c r="P17" s="4">
        <f t="shared" si="22"/>
        <v>0</v>
      </c>
      <c r="Q17" s="4">
        <v>0</v>
      </c>
      <c r="R17" s="4">
        <f t="shared" si="23"/>
        <v>0</v>
      </c>
      <c r="S17" s="4">
        <v>0.34</v>
      </c>
      <c r="T17" s="4">
        <f t="shared" si="24"/>
        <v>0.42500000000000004</v>
      </c>
      <c r="U17" s="4">
        <v>0.01</v>
      </c>
      <c r="V17" s="4">
        <f t="shared" si="25"/>
        <v>1.2500000000000001E-2</v>
      </c>
      <c r="W17" s="4">
        <v>34.799999999999997</v>
      </c>
      <c r="X17" s="4">
        <f t="shared" si="26"/>
        <v>43.5</v>
      </c>
      <c r="Y17" s="4">
        <v>13.2</v>
      </c>
      <c r="Z17" s="4">
        <f t="shared" si="27"/>
        <v>16.5</v>
      </c>
      <c r="AA17" s="4">
        <v>1.01</v>
      </c>
      <c r="AB17" s="4">
        <f t="shared" si="28"/>
        <v>1.2625</v>
      </c>
    </row>
    <row r="18" spans="1:28" ht="18" x14ac:dyDescent="0.3">
      <c r="A18" s="16" t="s">
        <v>150</v>
      </c>
      <c r="B18" s="14" t="s">
        <v>45</v>
      </c>
      <c r="C18" s="15">
        <v>40</v>
      </c>
      <c r="D18" s="15">
        <v>60</v>
      </c>
      <c r="E18" s="4">
        <v>2.6</v>
      </c>
      <c r="F18" s="4">
        <f t="shared" si="29"/>
        <v>3.9000000000000004</v>
      </c>
      <c r="G18" s="4">
        <v>0.48</v>
      </c>
      <c r="H18" s="4">
        <f t="shared" si="30"/>
        <v>0.72</v>
      </c>
      <c r="I18" s="4">
        <v>1.05</v>
      </c>
      <c r="J18" s="4">
        <f t="shared" si="31"/>
        <v>1.5750000000000002</v>
      </c>
      <c r="K18" s="4">
        <v>72.400000000000006</v>
      </c>
      <c r="L18" s="4">
        <f t="shared" si="32"/>
        <v>108.60000000000001</v>
      </c>
      <c r="M18" s="4">
        <v>7.0000000000000007E-2</v>
      </c>
      <c r="N18" s="4">
        <f t="shared" si="21"/>
        <v>0.10500000000000001</v>
      </c>
      <c r="O18" s="4">
        <v>0</v>
      </c>
      <c r="P18" s="4">
        <f t="shared" si="22"/>
        <v>0</v>
      </c>
      <c r="Q18" s="4">
        <v>0</v>
      </c>
      <c r="R18" s="4">
        <f t="shared" si="23"/>
        <v>0</v>
      </c>
      <c r="S18" s="4">
        <v>0.5</v>
      </c>
      <c r="T18" s="4">
        <f t="shared" si="24"/>
        <v>0.75</v>
      </c>
      <c r="U18" s="4">
        <v>14</v>
      </c>
      <c r="V18" s="4">
        <f t="shared" si="25"/>
        <v>21</v>
      </c>
      <c r="W18" s="4">
        <v>67.2</v>
      </c>
      <c r="X18" s="4">
        <f t="shared" si="26"/>
        <v>100.80000000000001</v>
      </c>
      <c r="Y18" s="4">
        <v>10</v>
      </c>
      <c r="Z18" s="4">
        <f t="shared" si="27"/>
        <v>15</v>
      </c>
      <c r="AA18" s="4">
        <v>0.31</v>
      </c>
      <c r="AB18" s="4">
        <f t="shared" si="28"/>
        <v>0.46499999999999997</v>
      </c>
    </row>
    <row r="19" spans="1:28" s="2" customFormat="1" x14ac:dyDescent="0.3">
      <c r="A19" s="35" t="s">
        <v>19</v>
      </c>
      <c r="B19" s="35"/>
      <c r="C19" s="12"/>
      <c r="D19" s="12"/>
      <c r="E19" s="5">
        <f t="shared" ref="E19:AB19" si="33">SUM(E12:E18)</f>
        <v>41</v>
      </c>
      <c r="F19" s="5">
        <f t="shared" si="33"/>
        <v>50.699999999999996</v>
      </c>
      <c r="G19" s="5">
        <f t="shared" si="33"/>
        <v>25.78</v>
      </c>
      <c r="H19" s="5">
        <f t="shared" si="33"/>
        <v>33.619999999999997</v>
      </c>
      <c r="I19" s="5">
        <f t="shared" si="33"/>
        <v>102.45</v>
      </c>
      <c r="J19" s="5">
        <f t="shared" si="33"/>
        <v>116.75</v>
      </c>
      <c r="K19" s="5">
        <f t="shared" si="33"/>
        <v>863.1</v>
      </c>
      <c r="L19" s="5">
        <f t="shared" si="33"/>
        <v>1057.7249999999999</v>
      </c>
      <c r="M19" s="5">
        <f t="shared" si="33"/>
        <v>0.72333333333333338</v>
      </c>
      <c r="N19" s="5">
        <f t="shared" si="33"/>
        <v>0.89583333333333326</v>
      </c>
      <c r="O19" s="5">
        <f t="shared" si="33"/>
        <v>58.833333333333329</v>
      </c>
      <c r="P19" s="5">
        <f t="shared" si="33"/>
        <v>71.903333333333336</v>
      </c>
      <c r="Q19" s="5">
        <f t="shared" si="33"/>
        <v>1.7633333333333334</v>
      </c>
      <c r="R19" s="5">
        <f t="shared" si="33"/>
        <v>2.1800000000000002</v>
      </c>
      <c r="S19" s="5">
        <f t="shared" si="33"/>
        <v>3.3266666666666667</v>
      </c>
      <c r="T19" s="5">
        <f t="shared" si="33"/>
        <v>4.2605555555555554</v>
      </c>
      <c r="U19" s="5">
        <f t="shared" si="33"/>
        <v>165.98666666666668</v>
      </c>
      <c r="V19" s="5">
        <f t="shared" si="33"/>
        <v>204.67249999999999</v>
      </c>
      <c r="W19" s="5">
        <f t="shared" si="33"/>
        <v>521.27333333333343</v>
      </c>
      <c r="X19" s="5">
        <f t="shared" si="33"/>
        <v>663.06</v>
      </c>
      <c r="Y19" s="5">
        <f t="shared" si="33"/>
        <v>143.17333333333332</v>
      </c>
      <c r="Z19" s="5">
        <f t="shared" si="33"/>
        <v>177.34888888888889</v>
      </c>
      <c r="AA19" s="5">
        <f t="shared" si="33"/>
        <v>6.6433333333333318</v>
      </c>
      <c r="AB19" s="5">
        <f t="shared" si="33"/>
        <v>8.1413888888888906</v>
      </c>
    </row>
    <row r="20" spans="1:28" s="2" customFormat="1" x14ac:dyDescent="0.3">
      <c r="A20" s="35" t="s">
        <v>21</v>
      </c>
      <c r="B20" s="35"/>
      <c r="C20" s="12"/>
      <c r="D20" s="12"/>
      <c r="E20" s="5">
        <f t="shared" ref="E20:AB20" si="34">SUM(E10+E19)</f>
        <v>57.019999999999996</v>
      </c>
      <c r="F20" s="5">
        <f t="shared" si="34"/>
        <v>65.11999999999999</v>
      </c>
      <c r="G20" s="5">
        <f t="shared" si="34"/>
        <v>42.77</v>
      </c>
      <c r="H20" s="5">
        <f t="shared" si="34"/>
        <v>48.4</v>
      </c>
      <c r="I20" s="5">
        <f t="shared" si="34"/>
        <v>175.05</v>
      </c>
      <c r="J20" s="5">
        <f t="shared" si="34"/>
        <v>195.42500000000001</v>
      </c>
      <c r="K20" s="5">
        <f t="shared" si="34"/>
        <v>1373.64</v>
      </c>
      <c r="L20" s="5">
        <f t="shared" si="34"/>
        <v>1566.61</v>
      </c>
      <c r="M20" s="5">
        <f t="shared" si="34"/>
        <v>2.7233333333333336</v>
      </c>
      <c r="N20" s="5">
        <f t="shared" si="34"/>
        <v>2.6955555555555555</v>
      </c>
      <c r="O20" s="5">
        <f t="shared" si="34"/>
        <v>85.673333333333332</v>
      </c>
      <c r="P20" s="5">
        <f t="shared" si="34"/>
        <v>75.844444444444449</v>
      </c>
      <c r="Q20" s="5">
        <f t="shared" si="34"/>
        <v>2.5133333333333336</v>
      </c>
      <c r="R20" s="5">
        <f t="shared" si="34"/>
        <v>2.8172222222222225</v>
      </c>
      <c r="S20" s="5">
        <f t="shared" si="34"/>
        <v>4.347666666666667</v>
      </c>
      <c r="T20" s="5">
        <f t="shared" si="34"/>
        <v>5.5513888888888889</v>
      </c>
      <c r="U20" s="5">
        <f t="shared" si="34"/>
        <v>818.84666666666669</v>
      </c>
      <c r="V20" s="5">
        <f t="shared" si="34"/>
        <v>1060.8655555555556</v>
      </c>
      <c r="W20" s="5">
        <f t="shared" si="34"/>
        <v>1264.5933333333332</v>
      </c>
      <c r="X20" s="5">
        <f t="shared" si="34"/>
        <v>1625.2822222222221</v>
      </c>
      <c r="Y20" s="5">
        <f t="shared" si="34"/>
        <v>215.02333333333331</v>
      </c>
      <c r="Z20" s="5">
        <f t="shared" si="34"/>
        <v>276.32944444444445</v>
      </c>
      <c r="AA20" s="5">
        <f t="shared" si="34"/>
        <v>10.893333333333331</v>
      </c>
      <c r="AB20" s="5">
        <f t="shared" si="34"/>
        <v>13.386111111111113</v>
      </c>
    </row>
  </sheetData>
  <mergeCells count="23">
    <mergeCell ref="W2:X2"/>
    <mergeCell ref="Y2:Z2"/>
    <mergeCell ref="M2:N2"/>
    <mergeCell ref="O2:P2"/>
    <mergeCell ref="Q2:R2"/>
    <mergeCell ref="S2:T2"/>
    <mergeCell ref="U2:V2"/>
    <mergeCell ref="AA2:AB2"/>
    <mergeCell ref="A20:B20"/>
    <mergeCell ref="A4:AB4"/>
    <mergeCell ref="A10:B10"/>
    <mergeCell ref="A11:AB11"/>
    <mergeCell ref="A19:B19"/>
    <mergeCell ref="A1:A3"/>
    <mergeCell ref="B1:B3"/>
    <mergeCell ref="C1:D2"/>
    <mergeCell ref="E2:F2"/>
    <mergeCell ref="G2:H2"/>
    <mergeCell ref="I2:J2"/>
    <mergeCell ref="E1:J1"/>
    <mergeCell ref="K1:L2"/>
    <mergeCell ref="M1:T1"/>
    <mergeCell ref="U1:AB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A10" workbookViewId="0">
      <selection activeCell="L18" sqref="L18"/>
    </sheetView>
  </sheetViews>
  <sheetFormatPr defaultColWidth="9.109375" defaultRowHeight="14.4" x14ac:dyDescent="0.3"/>
  <cols>
    <col min="1" max="1" width="9.109375" style="1"/>
    <col min="2" max="2" width="22.109375" style="1" customWidth="1"/>
    <col min="3" max="10" width="6.6640625" style="1" customWidth="1"/>
    <col min="11" max="11" width="9" style="1" customWidth="1"/>
    <col min="12" max="12" width="7.6640625" style="1" customWidth="1"/>
    <col min="13" max="13" width="6.33203125" style="1" customWidth="1"/>
    <col min="14" max="18" width="6.6640625" style="1" customWidth="1"/>
    <col min="19" max="19" width="7.33203125" style="1" customWidth="1"/>
    <col min="20" max="21" width="8" style="1" customWidth="1"/>
    <col min="22" max="23" width="7.44140625" style="1" customWidth="1"/>
    <col min="24" max="26" width="6.6640625" style="1" customWidth="1"/>
    <col min="27" max="16384" width="9.109375" style="1"/>
  </cols>
  <sheetData>
    <row r="1" spans="1:28" ht="15.75" customHeight="1" x14ac:dyDescent="0.3">
      <c r="A1" s="35" t="s">
        <v>0</v>
      </c>
      <c r="B1" s="35" t="s">
        <v>67</v>
      </c>
      <c r="C1" s="35" t="s">
        <v>1</v>
      </c>
      <c r="D1" s="35"/>
      <c r="E1" s="35" t="s">
        <v>4</v>
      </c>
      <c r="F1" s="35"/>
      <c r="G1" s="35"/>
      <c r="H1" s="35"/>
      <c r="I1" s="35"/>
      <c r="J1" s="35"/>
      <c r="K1" s="35" t="s">
        <v>72</v>
      </c>
      <c r="L1" s="35"/>
      <c r="M1" s="36" t="s">
        <v>8</v>
      </c>
      <c r="N1" s="37"/>
      <c r="O1" s="37"/>
      <c r="P1" s="37"/>
      <c r="Q1" s="37"/>
      <c r="R1" s="38"/>
      <c r="S1" s="36" t="s">
        <v>18</v>
      </c>
      <c r="T1" s="37"/>
      <c r="U1" s="37"/>
      <c r="V1" s="37"/>
      <c r="W1" s="37"/>
      <c r="X1" s="37"/>
      <c r="Y1" s="37"/>
      <c r="Z1" s="38"/>
    </row>
    <row r="2" spans="1:28" ht="12.75" customHeight="1" x14ac:dyDescent="0.3">
      <c r="A2" s="35"/>
      <c r="B2" s="35"/>
      <c r="C2" s="35"/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/>
      <c r="L2" s="35"/>
      <c r="M2" s="35" t="s">
        <v>9</v>
      </c>
      <c r="N2" s="35"/>
      <c r="O2" s="35" t="s">
        <v>11</v>
      </c>
      <c r="P2" s="35"/>
      <c r="Q2" s="35" t="s">
        <v>12</v>
      </c>
      <c r="R2" s="35"/>
      <c r="S2" s="35" t="s">
        <v>13</v>
      </c>
      <c r="T2" s="35"/>
      <c r="U2" s="35" t="s">
        <v>14</v>
      </c>
      <c r="V2" s="35"/>
      <c r="W2" s="35" t="s">
        <v>15</v>
      </c>
      <c r="X2" s="35"/>
      <c r="Y2" s="35" t="s">
        <v>16</v>
      </c>
      <c r="Z2" s="35"/>
    </row>
    <row r="3" spans="1:28" ht="31.5" customHeight="1" x14ac:dyDescent="0.3">
      <c r="A3" s="35"/>
      <c r="B3" s="35"/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13" t="s">
        <v>2</v>
      </c>
      <c r="N3" s="13" t="s">
        <v>3</v>
      </c>
      <c r="O3" s="13" t="s">
        <v>2</v>
      </c>
      <c r="P3" s="13" t="s">
        <v>3</v>
      </c>
      <c r="Q3" s="13" t="s">
        <v>2</v>
      </c>
      <c r="R3" s="13" t="s">
        <v>3</v>
      </c>
      <c r="S3" s="13" t="s">
        <v>2</v>
      </c>
      <c r="T3" s="13" t="s">
        <v>3</v>
      </c>
      <c r="U3" s="13" t="s">
        <v>2</v>
      </c>
      <c r="V3" s="13" t="s">
        <v>3</v>
      </c>
      <c r="W3" s="13" t="s">
        <v>2</v>
      </c>
      <c r="X3" s="13" t="s">
        <v>3</v>
      </c>
      <c r="Y3" s="13" t="s">
        <v>2</v>
      </c>
      <c r="Z3" s="13" t="s">
        <v>3</v>
      </c>
    </row>
    <row r="4" spans="1:28" s="17" customFormat="1" ht="18" x14ac:dyDescent="0.3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8" ht="39.75" customHeight="1" x14ac:dyDescent="0.3">
      <c r="A5" s="16" t="s">
        <v>119</v>
      </c>
      <c r="B5" s="14" t="s">
        <v>89</v>
      </c>
      <c r="C5" s="15">
        <v>150</v>
      </c>
      <c r="D5" s="15">
        <v>180</v>
      </c>
      <c r="E5" s="4">
        <v>26.4</v>
      </c>
      <c r="F5" s="4">
        <v>32.1</v>
      </c>
      <c r="G5" s="4">
        <v>19</v>
      </c>
      <c r="H5" s="4">
        <v>23.3</v>
      </c>
      <c r="I5" s="4">
        <v>33.799999999999997</v>
      </c>
      <c r="J5" s="4">
        <v>43.8</v>
      </c>
      <c r="K5" s="4">
        <v>408</v>
      </c>
      <c r="L5" s="4">
        <v>509</v>
      </c>
      <c r="M5" s="4">
        <v>7.0000000000000007E-2</v>
      </c>
      <c r="N5" s="4">
        <f t="shared" ref="N5:Z8" si="0">$D5/$C5*M5</f>
        <v>8.4000000000000005E-2</v>
      </c>
      <c r="O5" s="4">
        <v>0.06</v>
      </c>
      <c r="P5" s="4">
        <f t="shared" si="0"/>
        <v>7.1999999999999995E-2</v>
      </c>
      <c r="Q5" s="4">
        <v>0.36</v>
      </c>
      <c r="R5" s="4">
        <f t="shared" si="0"/>
        <v>0.432</v>
      </c>
      <c r="S5" s="4">
        <v>142.97</v>
      </c>
      <c r="T5" s="4">
        <f t="shared" si="0"/>
        <v>171.56399999999999</v>
      </c>
      <c r="U5" s="4">
        <v>199.52</v>
      </c>
      <c r="V5" s="4">
        <f t="shared" si="0"/>
        <v>239.42400000000001</v>
      </c>
      <c r="W5" s="4">
        <v>25.32</v>
      </c>
      <c r="X5" s="4">
        <f t="shared" si="0"/>
        <v>30.384</v>
      </c>
      <c r="Y5" s="4">
        <v>0.72</v>
      </c>
      <c r="Z5" s="4">
        <f t="shared" si="0"/>
        <v>0.86399999999999999</v>
      </c>
    </row>
    <row r="6" spans="1:28" ht="18" x14ac:dyDescent="0.3">
      <c r="A6" s="16" t="s">
        <v>37</v>
      </c>
      <c r="B6" s="14" t="s">
        <v>38</v>
      </c>
      <c r="C6" s="15">
        <v>10</v>
      </c>
      <c r="D6" s="15">
        <v>10</v>
      </c>
      <c r="E6" s="4">
        <v>0.1</v>
      </c>
      <c r="F6" s="4">
        <v>0.1</v>
      </c>
      <c r="G6" s="4">
        <v>7.2</v>
      </c>
      <c r="H6" s="4">
        <v>7.2</v>
      </c>
      <c r="I6" s="4">
        <v>0.1</v>
      </c>
      <c r="J6" s="4">
        <v>0.1</v>
      </c>
      <c r="K6" s="4">
        <v>66</v>
      </c>
      <c r="L6" s="4">
        <v>66</v>
      </c>
      <c r="M6" s="4">
        <v>0</v>
      </c>
      <c r="N6" s="4">
        <f t="shared" ref="N6:N8" si="1">$D6/$C6*M6</f>
        <v>0</v>
      </c>
      <c r="O6" s="4">
        <v>0.1</v>
      </c>
      <c r="P6" s="4">
        <f t="shared" si="0"/>
        <v>0.1</v>
      </c>
      <c r="Q6" s="4">
        <v>0.1</v>
      </c>
      <c r="R6" s="4">
        <f t="shared" ref="R6:R8" si="2">$D6/$C6*Q6</f>
        <v>0.1</v>
      </c>
      <c r="S6" s="4">
        <v>2.4</v>
      </c>
      <c r="T6" s="4">
        <f t="shared" ref="T6:T8" si="3">$D6/$C6*S6</f>
        <v>2.4</v>
      </c>
      <c r="U6" s="4">
        <v>3</v>
      </c>
      <c r="V6" s="4">
        <f t="shared" ref="V6:V8" si="4">$D6/$C6*U6</f>
        <v>3</v>
      </c>
      <c r="W6" s="4">
        <v>0.04</v>
      </c>
      <c r="X6" s="4">
        <f t="shared" ref="X6:X9" si="5">$D6/$C6*W6</f>
        <v>0.04</v>
      </c>
      <c r="Y6" s="4">
        <v>0.04</v>
      </c>
      <c r="Z6" s="4">
        <f t="shared" ref="Z6:Z9" si="6">$D6/$C6*Y6</f>
        <v>0.04</v>
      </c>
    </row>
    <row r="7" spans="1:28" ht="93.75" customHeight="1" x14ac:dyDescent="0.3">
      <c r="A7" s="16"/>
      <c r="B7" s="23" t="s">
        <v>80</v>
      </c>
      <c r="C7" s="20" t="s">
        <v>81</v>
      </c>
      <c r="D7" s="24"/>
      <c r="E7" s="25">
        <v>5.6</v>
      </c>
      <c r="F7" s="24"/>
      <c r="G7" s="25">
        <v>6.4</v>
      </c>
      <c r="H7" s="24"/>
      <c r="I7" s="25">
        <v>10</v>
      </c>
      <c r="J7" s="24"/>
      <c r="K7" s="25">
        <v>120</v>
      </c>
      <c r="L7" s="24"/>
      <c r="M7" s="25">
        <v>0.3</v>
      </c>
      <c r="N7" s="24"/>
      <c r="O7" s="25">
        <v>24</v>
      </c>
      <c r="P7" s="24"/>
      <c r="Q7" s="25">
        <v>0.2</v>
      </c>
      <c r="R7" s="24"/>
      <c r="S7" s="25">
        <v>0</v>
      </c>
      <c r="T7" s="24"/>
      <c r="U7" s="25">
        <v>0</v>
      </c>
      <c r="V7" s="24"/>
      <c r="W7" s="25">
        <v>0</v>
      </c>
      <c r="X7" s="24"/>
      <c r="Y7" s="25">
        <v>0</v>
      </c>
      <c r="Z7" s="24"/>
    </row>
    <row r="8" spans="1:28" ht="63" customHeight="1" x14ac:dyDescent="0.3">
      <c r="A8" s="16" t="s">
        <v>87</v>
      </c>
      <c r="B8" s="14" t="s">
        <v>48</v>
      </c>
      <c r="C8" s="15">
        <v>200</v>
      </c>
      <c r="D8" s="15">
        <v>200</v>
      </c>
      <c r="E8" s="4">
        <v>2.0099999999999998</v>
      </c>
      <c r="F8" s="4">
        <v>2.0099999999999998</v>
      </c>
      <c r="G8" s="4">
        <v>2.39</v>
      </c>
      <c r="H8" s="4">
        <v>2.39</v>
      </c>
      <c r="I8" s="4">
        <v>25.65</v>
      </c>
      <c r="J8" s="4">
        <v>25.65</v>
      </c>
      <c r="K8" s="4">
        <v>131.87</v>
      </c>
      <c r="L8" s="4">
        <v>131.87</v>
      </c>
      <c r="M8" s="4">
        <v>0.03</v>
      </c>
      <c r="N8" s="4">
        <f t="shared" si="1"/>
        <v>0.03</v>
      </c>
      <c r="O8" s="4">
        <v>0.01</v>
      </c>
      <c r="P8" s="4">
        <f t="shared" si="0"/>
        <v>0.01</v>
      </c>
      <c r="Q8" s="4">
        <v>0.05</v>
      </c>
      <c r="R8" s="4">
        <f t="shared" si="2"/>
        <v>0.05</v>
      </c>
      <c r="S8" s="4">
        <v>126.27</v>
      </c>
      <c r="T8" s="4">
        <f t="shared" si="3"/>
        <v>126.27</v>
      </c>
      <c r="U8" s="4">
        <v>113.22</v>
      </c>
      <c r="V8" s="4">
        <f t="shared" si="4"/>
        <v>113.22</v>
      </c>
      <c r="W8" s="4">
        <v>29.92</v>
      </c>
      <c r="X8" s="4">
        <f t="shared" si="5"/>
        <v>29.92</v>
      </c>
      <c r="Y8" s="4">
        <v>1.03</v>
      </c>
      <c r="Z8" s="4">
        <f t="shared" si="6"/>
        <v>1.03</v>
      </c>
    </row>
    <row r="9" spans="1:28" ht="18" x14ac:dyDescent="0.3">
      <c r="A9" s="16" t="s">
        <v>149</v>
      </c>
      <c r="B9" s="14" t="s">
        <v>39</v>
      </c>
      <c r="C9" s="15">
        <v>40</v>
      </c>
      <c r="D9" s="15">
        <v>50</v>
      </c>
      <c r="E9" s="4">
        <v>2.4</v>
      </c>
      <c r="F9" s="4">
        <f t="shared" ref="F9" si="7">$D9/$C9*E9</f>
        <v>3</v>
      </c>
      <c r="G9" s="4">
        <v>0.8</v>
      </c>
      <c r="H9" s="4">
        <f t="shared" ref="H9" si="8">$D9/$C9*G9</f>
        <v>1</v>
      </c>
      <c r="I9" s="4">
        <v>16.7</v>
      </c>
      <c r="J9" s="4">
        <f t="shared" ref="J9" si="9">$D9/$C9*I9</f>
        <v>20.875</v>
      </c>
      <c r="K9" s="4">
        <v>85.7</v>
      </c>
      <c r="L9" s="4">
        <f t="shared" ref="L9:V9" si="10">$D9/$C9*K9</f>
        <v>107.125</v>
      </c>
      <c r="M9" s="4">
        <v>0.13</v>
      </c>
      <c r="N9" s="4">
        <f t="shared" si="10"/>
        <v>0.16250000000000001</v>
      </c>
      <c r="O9" s="4">
        <v>0</v>
      </c>
      <c r="P9" s="4">
        <f t="shared" si="10"/>
        <v>0</v>
      </c>
      <c r="Q9" s="4">
        <v>0</v>
      </c>
      <c r="R9" s="4">
        <f t="shared" si="10"/>
        <v>0</v>
      </c>
      <c r="S9" s="4">
        <v>0.34</v>
      </c>
      <c r="T9" s="4">
        <f t="shared" si="10"/>
        <v>0.42500000000000004</v>
      </c>
      <c r="U9" s="4">
        <v>0.01</v>
      </c>
      <c r="V9" s="4">
        <f t="shared" si="10"/>
        <v>1.2500000000000001E-2</v>
      </c>
      <c r="W9" s="4">
        <v>34.799999999999997</v>
      </c>
      <c r="X9" s="4">
        <f t="shared" si="5"/>
        <v>43.5</v>
      </c>
      <c r="Y9" s="4">
        <v>13.2</v>
      </c>
      <c r="Z9" s="4">
        <f t="shared" si="6"/>
        <v>16.5</v>
      </c>
      <c r="AA9" s="4">
        <v>1.01</v>
      </c>
      <c r="AB9" s="4">
        <f t="shared" ref="AB9" si="11">$D9/$C9*AA9</f>
        <v>1.2625</v>
      </c>
    </row>
    <row r="10" spans="1:28" s="2" customFormat="1" ht="18" x14ac:dyDescent="0.3">
      <c r="A10" s="41" t="s">
        <v>19</v>
      </c>
      <c r="B10" s="41"/>
      <c r="C10" s="18"/>
      <c r="D10" s="18"/>
      <c r="E10" s="5">
        <f t="shared" ref="E10:Z10" si="12">SUM(E5:E9)</f>
        <v>36.51</v>
      </c>
      <c r="F10" s="5">
        <f t="shared" si="12"/>
        <v>37.21</v>
      </c>
      <c r="G10" s="5">
        <f t="shared" si="12"/>
        <v>35.79</v>
      </c>
      <c r="H10" s="5">
        <f t="shared" si="12"/>
        <v>33.89</v>
      </c>
      <c r="I10" s="5">
        <f t="shared" si="12"/>
        <v>86.25</v>
      </c>
      <c r="J10" s="5">
        <f t="shared" si="12"/>
        <v>90.424999999999997</v>
      </c>
      <c r="K10" s="5">
        <f t="shared" si="12"/>
        <v>811.57</v>
      </c>
      <c r="L10" s="5">
        <f t="shared" si="12"/>
        <v>813.995</v>
      </c>
      <c r="M10" s="5">
        <f t="shared" si="12"/>
        <v>0.53</v>
      </c>
      <c r="N10" s="5">
        <f t="shared" si="12"/>
        <v>0.27650000000000002</v>
      </c>
      <c r="O10" s="5">
        <f t="shared" si="12"/>
        <v>24.17</v>
      </c>
      <c r="P10" s="5">
        <f t="shared" si="12"/>
        <v>0.182</v>
      </c>
      <c r="Q10" s="5">
        <f t="shared" si="12"/>
        <v>0.71</v>
      </c>
      <c r="R10" s="5">
        <f t="shared" si="12"/>
        <v>0.58200000000000007</v>
      </c>
      <c r="S10" s="5">
        <f t="shared" si="12"/>
        <v>271.97999999999996</v>
      </c>
      <c r="T10" s="5">
        <f t="shared" si="12"/>
        <v>300.65899999999999</v>
      </c>
      <c r="U10" s="5">
        <f t="shared" si="12"/>
        <v>315.75</v>
      </c>
      <c r="V10" s="5">
        <f t="shared" si="12"/>
        <v>355.65649999999999</v>
      </c>
      <c r="W10" s="5">
        <f t="shared" si="12"/>
        <v>90.08</v>
      </c>
      <c r="X10" s="5">
        <f t="shared" si="12"/>
        <v>103.84399999999999</v>
      </c>
      <c r="Y10" s="5">
        <f t="shared" si="12"/>
        <v>14.989999999999998</v>
      </c>
      <c r="Z10" s="5">
        <f t="shared" si="12"/>
        <v>18.434000000000001</v>
      </c>
    </row>
    <row r="11" spans="1:28" s="17" customFormat="1" ht="18" x14ac:dyDescent="0.3">
      <c r="A11" s="39" t="s">
        <v>20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8" ht="36" x14ac:dyDescent="0.3">
      <c r="A12" s="16" t="s">
        <v>106</v>
      </c>
      <c r="B12" s="14" t="s">
        <v>107</v>
      </c>
      <c r="C12" s="15">
        <v>80</v>
      </c>
      <c r="D12" s="15">
        <v>100</v>
      </c>
      <c r="E12" s="4">
        <v>1.1000000000000001</v>
      </c>
      <c r="F12" s="4">
        <v>1.3</v>
      </c>
      <c r="G12" s="4">
        <v>6.6</v>
      </c>
      <c r="H12" s="4">
        <v>8.1999999999999993</v>
      </c>
      <c r="I12" s="4">
        <v>5.3</v>
      </c>
      <c r="J12" s="4">
        <v>6.6</v>
      </c>
      <c r="K12" s="4">
        <v>84</v>
      </c>
      <c r="L12" s="4">
        <v>105</v>
      </c>
      <c r="M12" s="4">
        <v>14.5</v>
      </c>
      <c r="N12" s="4">
        <f>$D12/$C12*M12</f>
        <v>18.125</v>
      </c>
      <c r="O12" s="4">
        <v>0.06</v>
      </c>
      <c r="P12" s="4">
        <f>$D12/$C12*O12</f>
        <v>7.4999999999999997E-2</v>
      </c>
      <c r="Q12" s="4">
        <v>72.05</v>
      </c>
      <c r="R12" s="4">
        <f>$D12/$C12*Q12</f>
        <v>90.0625</v>
      </c>
      <c r="S12" s="4">
        <v>66.099999999999994</v>
      </c>
      <c r="T12" s="4">
        <f>$D12/$C12*S12</f>
        <v>82.625</v>
      </c>
      <c r="U12" s="4">
        <v>33</v>
      </c>
      <c r="V12" s="4">
        <f>$D12/$C12*U12</f>
        <v>41.25</v>
      </c>
      <c r="W12" s="4">
        <v>2.2000000000000002</v>
      </c>
      <c r="X12" s="4">
        <f>$D12/$C12*W12</f>
        <v>2.75</v>
      </c>
      <c r="Y12" s="4">
        <v>14.5</v>
      </c>
      <c r="Z12" s="4">
        <f>$D12/$C12*Y12</f>
        <v>18.125</v>
      </c>
    </row>
    <row r="13" spans="1:28" ht="54" x14ac:dyDescent="0.3">
      <c r="A13" s="16" t="s">
        <v>131</v>
      </c>
      <c r="B13" s="14" t="s">
        <v>132</v>
      </c>
      <c r="C13" s="15">
        <v>250</v>
      </c>
      <c r="D13" s="15">
        <v>300</v>
      </c>
      <c r="E13" s="4">
        <v>1.7</v>
      </c>
      <c r="F13" s="4">
        <v>2.1</v>
      </c>
      <c r="G13" s="4">
        <v>5.6</v>
      </c>
      <c r="H13" s="4">
        <v>6.7</v>
      </c>
      <c r="I13" s="4">
        <v>8.4</v>
      </c>
      <c r="J13" s="4">
        <f>H13/G13*I13</f>
        <v>10.050000000000002</v>
      </c>
      <c r="K13" s="4">
        <v>91</v>
      </c>
      <c r="L13" s="4">
        <v>110</v>
      </c>
      <c r="M13" s="4">
        <v>0.1</v>
      </c>
      <c r="N13" s="4">
        <f t="shared" ref="N13:N18" si="13">$D13/$C13*M13</f>
        <v>0.12</v>
      </c>
      <c r="O13" s="4">
        <v>27</v>
      </c>
      <c r="P13" s="4">
        <f t="shared" ref="P13:P18" si="14">$D13/$C13*O13</f>
        <v>32.4</v>
      </c>
      <c r="Q13" s="4">
        <v>0.08</v>
      </c>
      <c r="R13" s="4">
        <f t="shared" ref="R13:R18" si="15">$D13/$C13*Q13</f>
        <v>9.6000000000000002E-2</v>
      </c>
      <c r="S13" s="4">
        <v>67.3</v>
      </c>
      <c r="T13" s="4">
        <f t="shared" ref="T13:T18" si="16">$D13/$C13*S13</f>
        <v>80.759999999999991</v>
      </c>
      <c r="U13" s="4">
        <v>32.74</v>
      </c>
      <c r="V13" s="4">
        <f t="shared" ref="V13:V18" si="17">$D13/$C13*U13</f>
        <v>39.288000000000004</v>
      </c>
      <c r="W13" s="4">
        <v>77.59</v>
      </c>
      <c r="X13" s="4">
        <f t="shared" ref="X13:X18" si="18">$D13/$C13*W13</f>
        <v>93.108000000000004</v>
      </c>
      <c r="Y13" s="4">
        <v>0.31</v>
      </c>
      <c r="Z13" s="4">
        <f t="shared" ref="Z13:Z18" si="19">$D13/$C13*Y13</f>
        <v>0.372</v>
      </c>
    </row>
    <row r="14" spans="1:28" ht="36" x14ac:dyDescent="0.3">
      <c r="A14" s="16" t="s">
        <v>92</v>
      </c>
      <c r="B14" s="14" t="s">
        <v>43</v>
      </c>
      <c r="C14" s="15">
        <v>180</v>
      </c>
      <c r="D14" s="15">
        <v>220</v>
      </c>
      <c r="E14" s="4">
        <v>3.7</v>
      </c>
      <c r="F14" s="4">
        <v>4.5</v>
      </c>
      <c r="G14" s="4">
        <v>5.9</v>
      </c>
      <c r="H14" s="4">
        <v>7.2</v>
      </c>
      <c r="I14" s="4">
        <v>24</v>
      </c>
      <c r="J14" s="4">
        <v>29.4</v>
      </c>
      <c r="K14" s="4">
        <v>166</v>
      </c>
      <c r="L14" s="4">
        <v>203</v>
      </c>
      <c r="M14" s="4">
        <v>0.16</v>
      </c>
      <c r="N14" s="4">
        <f t="shared" si="13"/>
        <v>0.19555555555555557</v>
      </c>
      <c r="O14" s="4">
        <v>0.12</v>
      </c>
      <c r="P14" s="4">
        <f t="shared" si="14"/>
        <v>0.14666666666666667</v>
      </c>
      <c r="Q14" s="4">
        <v>0.14000000000000001</v>
      </c>
      <c r="R14" s="4">
        <f t="shared" si="15"/>
        <v>0.17111111111111113</v>
      </c>
      <c r="S14" s="4">
        <v>45.56</v>
      </c>
      <c r="T14" s="4">
        <f t="shared" si="16"/>
        <v>55.684444444444452</v>
      </c>
      <c r="U14" s="4">
        <v>103.59</v>
      </c>
      <c r="V14" s="4">
        <f t="shared" si="17"/>
        <v>126.61000000000001</v>
      </c>
      <c r="W14" s="4">
        <v>42.19</v>
      </c>
      <c r="X14" s="4">
        <f t="shared" si="18"/>
        <v>51.565555555555555</v>
      </c>
      <c r="Y14" s="4">
        <v>1.18</v>
      </c>
      <c r="Z14" s="4">
        <f t="shared" si="19"/>
        <v>1.4422222222222223</v>
      </c>
    </row>
    <row r="15" spans="1:28" ht="18" x14ac:dyDescent="0.3">
      <c r="A15" s="16" t="s">
        <v>133</v>
      </c>
      <c r="B15" s="14" t="s">
        <v>64</v>
      </c>
      <c r="C15" s="15">
        <v>80</v>
      </c>
      <c r="D15" s="15">
        <v>120</v>
      </c>
      <c r="E15" s="4">
        <v>18</v>
      </c>
      <c r="F15" s="4">
        <f>D15/C15*E15</f>
        <v>27</v>
      </c>
      <c r="G15" s="4">
        <v>5.7</v>
      </c>
      <c r="H15" s="4">
        <f>F15/E15*G15</f>
        <v>8.5500000000000007</v>
      </c>
      <c r="I15" s="4">
        <v>0.5</v>
      </c>
      <c r="J15" s="4">
        <f>H15/G15*I15</f>
        <v>0.75</v>
      </c>
      <c r="K15" s="4">
        <v>125</v>
      </c>
      <c r="L15" s="4">
        <v>188</v>
      </c>
      <c r="M15" s="4">
        <v>0.02</v>
      </c>
      <c r="N15" s="4">
        <f t="shared" si="13"/>
        <v>0.03</v>
      </c>
      <c r="O15" s="4">
        <v>0.03</v>
      </c>
      <c r="P15" s="4">
        <f t="shared" si="14"/>
        <v>4.4999999999999998E-2</v>
      </c>
      <c r="Q15" s="4">
        <v>0.08</v>
      </c>
      <c r="R15" s="4">
        <f t="shared" si="15"/>
        <v>0.12</v>
      </c>
      <c r="S15" s="4">
        <v>22.42</v>
      </c>
      <c r="T15" s="4">
        <f t="shared" si="16"/>
        <v>33.630000000000003</v>
      </c>
      <c r="U15" s="4">
        <v>9.1</v>
      </c>
      <c r="V15" s="4">
        <f t="shared" si="17"/>
        <v>13.649999999999999</v>
      </c>
      <c r="W15" s="4">
        <v>16.57</v>
      </c>
      <c r="X15" s="4">
        <f t="shared" si="18"/>
        <v>24.855</v>
      </c>
      <c r="Y15" s="4">
        <v>0.31</v>
      </c>
      <c r="Z15" s="4">
        <f t="shared" si="19"/>
        <v>0.46499999999999997</v>
      </c>
    </row>
    <row r="16" spans="1:28" ht="35.25" customHeight="1" x14ac:dyDescent="0.3">
      <c r="A16" s="16" t="s">
        <v>98</v>
      </c>
      <c r="B16" s="14" t="s">
        <v>51</v>
      </c>
      <c r="C16" s="15">
        <v>200</v>
      </c>
      <c r="D16" s="15">
        <v>200</v>
      </c>
      <c r="E16" s="4">
        <v>0.66</v>
      </c>
      <c r="F16" s="4">
        <v>0.66</v>
      </c>
      <c r="G16" s="4">
        <v>0.09</v>
      </c>
      <c r="H16" s="4">
        <v>0.09</v>
      </c>
      <c r="I16" s="4">
        <v>32.1</v>
      </c>
      <c r="J16" s="4">
        <v>32.1</v>
      </c>
      <c r="K16" s="4">
        <v>132.80000000000001</v>
      </c>
      <c r="L16" s="4">
        <v>132.80000000000001</v>
      </c>
      <c r="M16" s="4">
        <v>0.18</v>
      </c>
      <c r="N16" s="4">
        <f t="shared" si="13"/>
        <v>0.18</v>
      </c>
      <c r="O16" s="4">
        <v>1</v>
      </c>
      <c r="P16" s="4">
        <f t="shared" si="14"/>
        <v>1</v>
      </c>
      <c r="Q16" s="4">
        <v>1.4</v>
      </c>
      <c r="R16" s="4">
        <f t="shared" si="15"/>
        <v>1.4</v>
      </c>
      <c r="S16" s="4">
        <v>35</v>
      </c>
      <c r="T16" s="4">
        <f t="shared" si="16"/>
        <v>35</v>
      </c>
      <c r="U16" s="4">
        <v>35</v>
      </c>
      <c r="V16" s="4">
        <f t="shared" si="17"/>
        <v>35</v>
      </c>
      <c r="W16" s="4">
        <v>47</v>
      </c>
      <c r="X16" s="4">
        <f t="shared" si="18"/>
        <v>47</v>
      </c>
      <c r="Y16" s="4">
        <v>3.9</v>
      </c>
      <c r="Z16" s="4">
        <f t="shared" si="19"/>
        <v>3.9</v>
      </c>
    </row>
    <row r="17" spans="1:28" ht="18" x14ac:dyDescent="0.3">
      <c r="A17" s="16" t="s">
        <v>149</v>
      </c>
      <c r="B17" s="14" t="s">
        <v>39</v>
      </c>
      <c r="C17" s="15">
        <v>40</v>
      </c>
      <c r="D17" s="15">
        <v>50</v>
      </c>
      <c r="E17" s="4">
        <v>2.4</v>
      </c>
      <c r="F17" s="4">
        <f t="shared" ref="F17:F18" si="20">$D17/$C17*E17</f>
        <v>3</v>
      </c>
      <c r="G17" s="4">
        <v>0.8</v>
      </c>
      <c r="H17" s="4">
        <f t="shared" ref="H17:H18" si="21">$D17/$C17*G17</f>
        <v>1</v>
      </c>
      <c r="I17" s="4">
        <v>16.7</v>
      </c>
      <c r="J17" s="4">
        <f t="shared" ref="J17:J18" si="22">$D17/$C17*I17</f>
        <v>20.875</v>
      </c>
      <c r="K17" s="4">
        <v>85.7</v>
      </c>
      <c r="L17" s="4">
        <f t="shared" ref="L17:L18" si="23">$D17/$C17*K17</f>
        <v>107.125</v>
      </c>
      <c r="M17" s="4">
        <v>0.13</v>
      </c>
      <c r="N17" s="4">
        <f t="shared" si="13"/>
        <v>0.16250000000000001</v>
      </c>
      <c r="O17" s="4">
        <v>0</v>
      </c>
      <c r="P17" s="4">
        <f t="shared" si="14"/>
        <v>0</v>
      </c>
      <c r="Q17" s="4">
        <v>0</v>
      </c>
      <c r="R17" s="4">
        <f t="shared" si="15"/>
        <v>0</v>
      </c>
      <c r="S17" s="4">
        <v>0.34</v>
      </c>
      <c r="T17" s="4">
        <f t="shared" si="16"/>
        <v>0.42500000000000004</v>
      </c>
      <c r="U17" s="4">
        <v>0.01</v>
      </c>
      <c r="V17" s="4">
        <f t="shared" si="17"/>
        <v>1.2500000000000001E-2</v>
      </c>
      <c r="W17" s="4">
        <v>34.799999999999997</v>
      </c>
      <c r="X17" s="4">
        <f t="shared" si="18"/>
        <v>43.5</v>
      </c>
      <c r="Y17" s="4">
        <v>13.2</v>
      </c>
      <c r="Z17" s="4">
        <f t="shared" si="19"/>
        <v>16.5</v>
      </c>
      <c r="AA17" s="4">
        <v>1.01</v>
      </c>
      <c r="AB17" s="4">
        <f t="shared" ref="AB17:AB18" si="24">$D17/$C17*AA17</f>
        <v>1.2625</v>
      </c>
    </row>
    <row r="18" spans="1:28" ht="18" x14ac:dyDescent="0.3">
      <c r="A18" s="16" t="s">
        <v>150</v>
      </c>
      <c r="B18" s="14" t="s">
        <v>45</v>
      </c>
      <c r="C18" s="15">
        <v>40</v>
      </c>
      <c r="D18" s="15">
        <v>60</v>
      </c>
      <c r="E18" s="4">
        <v>2.6</v>
      </c>
      <c r="F18" s="4">
        <f t="shared" si="20"/>
        <v>3.9000000000000004</v>
      </c>
      <c r="G18" s="4">
        <v>0.48</v>
      </c>
      <c r="H18" s="4">
        <f t="shared" si="21"/>
        <v>0.72</v>
      </c>
      <c r="I18" s="4">
        <v>1.05</v>
      </c>
      <c r="J18" s="4">
        <f t="shared" si="22"/>
        <v>1.5750000000000002</v>
      </c>
      <c r="K18" s="4">
        <v>72.400000000000006</v>
      </c>
      <c r="L18" s="4">
        <f t="shared" si="23"/>
        <v>108.60000000000001</v>
      </c>
      <c r="M18" s="4">
        <v>7.0000000000000007E-2</v>
      </c>
      <c r="N18" s="4">
        <f t="shared" si="13"/>
        <v>0.10500000000000001</v>
      </c>
      <c r="O18" s="4">
        <v>0</v>
      </c>
      <c r="P18" s="4">
        <f t="shared" si="14"/>
        <v>0</v>
      </c>
      <c r="Q18" s="4">
        <v>0</v>
      </c>
      <c r="R18" s="4">
        <f t="shared" si="15"/>
        <v>0</v>
      </c>
      <c r="S18" s="4">
        <v>0.5</v>
      </c>
      <c r="T18" s="4">
        <f t="shared" si="16"/>
        <v>0.75</v>
      </c>
      <c r="U18" s="4">
        <v>14</v>
      </c>
      <c r="V18" s="4">
        <f t="shared" si="17"/>
        <v>21</v>
      </c>
      <c r="W18" s="4">
        <v>67.2</v>
      </c>
      <c r="X18" s="4">
        <f t="shared" si="18"/>
        <v>100.80000000000001</v>
      </c>
      <c r="Y18" s="4">
        <v>10</v>
      </c>
      <c r="Z18" s="4">
        <f t="shared" si="19"/>
        <v>15</v>
      </c>
      <c r="AA18" s="4">
        <v>0.31</v>
      </c>
      <c r="AB18" s="4">
        <f t="shared" si="24"/>
        <v>0.46499999999999997</v>
      </c>
    </row>
    <row r="19" spans="1:28" s="2" customFormat="1" ht="18" x14ac:dyDescent="0.3">
      <c r="A19" s="41" t="s">
        <v>19</v>
      </c>
      <c r="B19" s="41"/>
      <c r="C19" s="18"/>
      <c r="D19" s="18"/>
      <c r="E19" s="5">
        <f t="shared" ref="E19:Z19" si="25">SUM(E12:E18)</f>
        <v>30.16</v>
      </c>
      <c r="F19" s="5">
        <f t="shared" si="25"/>
        <v>42.459999999999994</v>
      </c>
      <c r="G19" s="5">
        <f t="shared" si="25"/>
        <v>25.17</v>
      </c>
      <c r="H19" s="5">
        <f t="shared" si="25"/>
        <v>32.46</v>
      </c>
      <c r="I19" s="5">
        <f t="shared" si="25"/>
        <v>88.050000000000011</v>
      </c>
      <c r="J19" s="5">
        <f t="shared" si="25"/>
        <v>101.35000000000001</v>
      </c>
      <c r="K19" s="5">
        <f t="shared" si="25"/>
        <v>756.9</v>
      </c>
      <c r="L19" s="5">
        <f t="shared" si="25"/>
        <v>954.52499999999998</v>
      </c>
      <c r="M19" s="5">
        <f t="shared" ref="M19" si="26">SUM(M12:M18)</f>
        <v>15.16</v>
      </c>
      <c r="N19" s="5">
        <f t="shared" si="25"/>
        <v>18.918055555555558</v>
      </c>
      <c r="O19" s="5">
        <f t="shared" ref="O19" si="27">SUM(O12:O18)</f>
        <v>28.21</v>
      </c>
      <c r="P19" s="5">
        <f t="shared" si="25"/>
        <v>33.666666666666671</v>
      </c>
      <c r="Q19" s="5">
        <f t="shared" ref="Q19" si="28">SUM(Q12:Q18)</f>
        <v>73.75</v>
      </c>
      <c r="R19" s="5">
        <f t="shared" si="25"/>
        <v>91.84961111111113</v>
      </c>
      <c r="S19" s="5">
        <f t="shared" ref="S19" si="29">SUM(S12:S18)</f>
        <v>237.22</v>
      </c>
      <c r="T19" s="5">
        <f t="shared" si="25"/>
        <v>288.87444444444446</v>
      </c>
      <c r="U19" s="5">
        <f t="shared" ref="U19" si="30">SUM(U12:U18)</f>
        <v>227.44</v>
      </c>
      <c r="V19" s="5">
        <f t="shared" si="25"/>
        <v>276.81050000000005</v>
      </c>
      <c r="W19" s="5">
        <f t="shared" ref="W19" si="31">SUM(W12:W18)</f>
        <v>287.55</v>
      </c>
      <c r="X19" s="5">
        <f t="shared" si="25"/>
        <v>363.57855555555557</v>
      </c>
      <c r="Y19" s="5">
        <f t="shared" ref="Y19" si="32">SUM(Y12:Y18)</f>
        <v>43.4</v>
      </c>
      <c r="Z19" s="5">
        <f t="shared" si="25"/>
        <v>55.804222222222222</v>
      </c>
    </row>
    <row r="20" spans="1:28" s="2" customFormat="1" x14ac:dyDescent="0.3">
      <c r="A20" s="35" t="s">
        <v>21</v>
      </c>
      <c r="B20" s="35"/>
      <c r="C20" s="12"/>
      <c r="D20" s="12"/>
      <c r="E20" s="5">
        <f t="shared" ref="E20:Z20" si="33">SUM(E10+E19)</f>
        <v>66.67</v>
      </c>
      <c r="F20" s="5">
        <f t="shared" si="33"/>
        <v>79.669999999999987</v>
      </c>
      <c r="G20" s="5">
        <f t="shared" si="33"/>
        <v>60.96</v>
      </c>
      <c r="H20" s="5">
        <f t="shared" si="33"/>
        <v>66.349999999999994</v>
      </c>
      <c r="I20" s="5">
        <f t="shared" si="33"/>
        <v>174.3</v>
      </c>
      <c r="J20" s="5">
        <f t="shared" si="33"/>
        <v>191.77500000000001</v>
      </c>
      <c r="K20" s="5">
        <f t="shared" si="33"/>
        <v>1568.47</v>
      </c>
      <c r="L20" s="5">
        <f t="shared" si="33"/>
        <v>1768.52</v>
      </c>
      <c r="M20" s="5">
        <f t="shared" ref="M20" si="34">SUM(M10+M19)</f>
        <v>15.69</v>
      </c>
      <c r="N20" s="5">
        <f t="shared" si="33"/>
        <v>19.194555555555556</v>
      </c>
      <c r="O20" s="5">
        <f t="shared" ref="O20" si="35">SUM(O10+O19)</f>
        <v>52.38</v>
      </c>
      <c r="P20" s="5">
        <f t="shared" si="33"/>
        <v>33.848666666666674</v>
      </c>
      <c r="Q20" s="5">
        <f t="shared" ref="Q20" si="36">SUM(Q10+Q19)</f>
        <v>74.459999999999994</v>
      </c>
      <c r="R20" s="5">
        <f t="shared" si="33"/>
        <v>92.431611111111124</v>
      </c>
      <c r="S20" s="5">
        <f t="shared" ref="S20" si="37">SUM(S10+S19)</f>
        <v>509.19999999999993</v>
      </c>
      <c r="T20" s="5">
        <f t="shared" si="33"/>
        <v>589.53344444444451</v>
      </c>
      <c r="U20" s="5">
        <f t="shared" ref="U20" si="38">SUM(U10+U19)</f>
        <v>543.19000000000005</v>
      </c>
      <c r="V20" s="5">
        <f t="shared" si="33"/>
        <v>632.4670000000001</v>
      </c>
      <c r="W20" s="5">
        <f t="shared" ref="W20" si="39">SUM(W10+W19)</f>
        <v>377.63</v>
      </c>
      <c r="X20" s="5">
        <f t="shared" si="33"/>
        <v>467.42255555555556</v>
      </c>
      <c r="Y20" s="5">
        <f t="shared" ref="Y20" si="40">SUM(Y10+Y19)</f>
        <v>58.39</v>
      </c>
      <c r="Z20" s="5">
        <f t="shared" si="33"/>
        <v>74.23822222222222</v>
      </c>
    </row>
  </sheetData>
  <mergeCells count="22">
    <mergeCell ref="I2:J2"/>
    <mergeCell ref="E1:J1"/>
    <mergeCell ref="K1:L2"/>
    <mergeCell ref="M1:R1"/>
    <mergeCell ref="S1:Z1"/>
    <mergeCell ref="M2:N2"/>
    <mergeCell ref="O2:P2"/>
    <mergeCell ref="Q2:R2"/>
    <mergeCell ref="S2:T2"/>
    <mergeCell ref="U2:V2"/>
    <mergeCell ref="W2:X2"/>
    <mergeCell ref="Y2:Z2"/>
    <mergeCell ref="A1:A3"/>
    <mergeCell ref="B1:B3"/>
    <mergeCell ref="C1:D2"/>
    <mergeCell ref="E2:F2"/>
    <mergeCell ref="G2:H2"/>
    <mergeCell ref="A20:B20"/>
    <mergeCell ref="A4:Z4"/>
    <mergeCell ref="A10:B10"/>
    <mergeCell ref="A11:Z11"/>
    <mergeCell ref="A19:B1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Титул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10</vt:lpstr>
      <vt:lpstr>День 9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2022-09-28T05:17:47Z</dcterms:modified>
</cp:coreProperties>
</file>